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566\"/>
    </mc:Choice>
  </mc:AlternateContent>
  <xr:revisionPtr revIDLastSave="0" documentId="8_{C899064D-7476-48C2-B1EB-77DD6F91061C}" xr6:coauthVersionLast="47" xr6:coauthVersionMax="47" xr10:uidLastSave="{00000000-0000-0000-0000-000000000000}"/>
  <bookViews>
    <workbookView xWindow="-120" yWindow="-120" windowWidth="20730" windowHeight="11160" xr2:uid="{EEF7330D-09D5-4305-ACC2-7E3E49270F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1" l="1"/>
  <c r="J71" i="1" s="1"/>
  <c r="I69" i="1"/>
  <c r="I71" i="1" s="1"/>
  <c r="I61" i="1"/>
  <c r="J61" i="1" s="1"/>
  <c r="K61" i="1" s="1"/>
  <c r="K59" i="1"/>
  <c r="J59" i="1"/>
  <c r="I59" i="1"/>
  <c r="J57" i="1"/>
  <c r="I57" i="1"/>
  <c r="K57" i="1" s="1"/>
  <c r="I55" i="1"/>
  <c r="I53" i="1"/>
  <c r="J53" i="1" s="1"/>
  <c r="K53" i="1" s="1"/>
  <c r="K51" i="1"/>
  <c r="J51" i="1"/>
  <c r="I51" i="1"/>
  <c r="J49" i="1"/>
  <c r="I49" i="1"/>
  <c r="K49" i="1" s="1"/>
  <c r="I47" i="1"/>
  <c r="I45" i="1"/>
  <c r="J45" i="1" s="1"/>
  <c r="K45" i="1" s="1"/>
  <c r="K43" i="1"/>
  <c r="J43" i="1"/>
  <c r="I43" i="1"/>
  <c r="J41" i="1"/>
  <c r="I41" i="1"/>
  <c r="K41" i="1" s="1"/>
  <c r="I39" i="1"/>
  <c r="I37" i="1"/>
  <c r="J37" i="1" s="1"/>
  <c r="J30" i="1"/>
  <c r="I30" i="1"/>
  <c r="K30" i="1" s="1"/>
  <c r="I28" i="1"/>
  <c r="K26" i="1"/>
  <c r="J26" i="1"/>
  <c r="J24" i="1"/>
  <c r="K24" i="1" s="1"/>
  <c r="K22" i="1"/>
  <c r="J22" i="1"/>
  <c r="J20" i="1"/>
  <c r="K20" i="1" s="1"/>
  <c r="K18" i="1"/>
  <c r="J18" i="1"/>
  <c r="I16" i="1"/>
  <c r="K16" i="1" s="1"/>
  <c r="K14" i="1"/>
  <c r="I14" i="1"/>
  <c r="I12" i="1"/>
  <c r="K12" i="1" s="1"/>
  <c r="K10" i="1"/>
  <c r="I10" i="1"/>
  <c r="I8" i="1"/>
  <c r="K8" i="1" s="1"/>
  <c r="K6" i="1"/>
  <c r="I6" i="1"/>
  <c r="I76" i="1" s="1"/>
  <c r="K37" i="1" l="1"/>
  <c r="J32" i="1"/>
  <c r="K39" i="1"/>
  <c r="J28" i="1"/>
  <c r="K28" i="1" s="1"/>
  <c r="K32" i="1" s="1"/>
  <c r="J39" i="1"/>
  <c r="J63" i="1" s="1"/>
  <c r="J47" i="1"/>
  <c r="K47" i="1" s="1"/>
  <c r="J55" i="1"/>
  <c r="K55" i="1" s="1"/>
  <c r="K69" i="1"/>
  <c r="K71" i="1" s="1"/>
  <c r="I74" i="1"/>
  <c r="I63" i="1"/>
  <c r="I32" i="1"/>
  <c r="K63" i="1" l="1"/>
  <c r="I75" i="1"/>
</calcChain>
</file>

<file path=xl/sharedStrings.xml><?xml version="1.0" encoding="utf-8"?>
<sst xmlns="http://schemas.openxmlformats.org/spreadsheetml/2006/main" count="258" uniqueCount="115">
  <si>
    <t xml:space="preserve">แบบรายงานครุภัณฑ์      </t>
  </si>
  <si>
    <t>แผนกวิชาเสริมสวย</t>
  </si>
  <si>
    <t>วิทยาลัยเทคนิคนครโคราช</t>
  </si>
  <si>
    <t>ปีงบประมาณ 2566</t>
  </si>
  <si>
    <t xml:space="preserve">ผู้รับผิดชอบ …นางพิชญ์พิมล....เลิศสุริยะกุล…. </t>
  </si>
  <si>
    <t>ลำดับที่</t>
  </si>
  <si>
    <t>หมายเลขครุภัณฑ์</t>
  </si>
  <si>
    <t>รายการครุภัณฑ์</t>
  </si>
  <si>
    <t>จำนวน</t>
  </si>
  <si>
    <t>ราคา (บาท)</t>
  </si>
  <si>
    <t>วันที่ได้มา</t>
  </si>
  <si>
    <t>อายุการใช้
งาน (ปี)</t>
  </si>
  <si>
    <t>จำนวนครั้ง
ในการซ่อม</t>
  </si>
  <si>
    <t>ผู้ใช้งาน</t>
  </si>
  <si>
    <t>หมายเหตุ</t>
  </si>
  <si>
    <t>ตามบัญชี</t>
  </si>
  <si>
    <t>ใช้การได้</t>
  </si>
  <si>
    <t>ใช้การไม่ได้</t>
  </si>
  <si>
    <t>นามหน่วย</t>
  </si>
  <si>
    <t>ต่อหน่วย</t>
  </si>
  <si>
    <t>ราคารวม</t>
  </si>
  <si>
    <t>มูลค่าปัจจุบัน</t>
  </si>
  <si>
    <t>ค่าเสื่อมราคาสะสม</t>
  </si>
  <si>
    <t>7440-001-0001</t>
  </si>
  <si>
    <t>เครื่องคอมพิวเตอร์พร้อมจอ</t>
  </si>
  <si>
    <t>-</t>
  </si>
  <si>
    <t>เครื่อง</t>
  </si>
  <si>
    <t>ชำรุด</t>
  </si>
  <si>
    <t>อุดหนุน</t>
  </si>
  <si>
    <t>531/003</t>
  </si>
  <si>
    <t>8530-011-0001</t>
  </si>
  <si>
    <t>ชุดครุภัณฑ์ห้องปฏิบัติการทำผม</t>
  </si>
  <si>
    <t>ชุด</t>
  </si>
  <si>
    <t>งปม.</t>
  </si>
  <si>
    <t>541/001</t>
  </si>
  <si>
    <t>งบลงทุน</t>
  </si>
  <si>
    <t>ชุดครุภัณฑ์ห้องปฏิบัติการ</t>
  </si>
  <si>
    <t>541/002</t>
  </si>
  <si>
    <t>ผิวพรรณ ผิวหน้า</t>
  </si>
  <si>
    <t>ชุดครุภัณฑ์ห้องเรียนต้นแบบ</t>
  </si>
  <si>
    <t>541/003</t>
  </si>
  <si>
    <t>3590-005-0002</t>
  </si>
  <si>
    <t>ได้รับจัดสรร</t>
  </si>
  <si>
    <t>สอศ.5/551</t>
  </si>
  <si>
    <t>จาก สอศ.</t>
  </si>
  <si>
    <t>ชุดครุภัณฑ์ห้องปฏิบัติการสปา</t>
  </si>
  <si>
    <t>551/002</t>
  </si>
  <si>
    <t>ผิวพรรณ ผิวกาย</t>
  </si>
  <si>
    <t>เครื่องอบไอน้ำ</t>
  </si>
  <si>
    <t>612/001-003</t>
  </si>
  <si>
    <t>8530-011-0002</t>
  </si>
  <si>
    <t>เครื่องดัดสปาเฟริม</t>
  </si>
  <si>
    <t>612/001</t>
  </si>
  <si>
    <t>8530-010-0001</t>
  </si>
  <si>
    <t>ไดร์เป่าผม</t>
  </si>
  <si>
    <t>612/001-010</t>
  </si>
  <si>
    <t>เครื่องสปามิสท์</t>
  </si>
  <si>
    <t>ห้อง อ.กชกร</t>
  </si>
  <si>
    <t>622/001</t>
  </si>
  <si>
    <t>6230-009-0001</t>
  </si>
  <si>
    <t>โคมไฟขยายรุ่นมีล้อ</t>
  </si>
  <si>
    <t>อัน</t>
  </si>
  <si>
    <t>เครื่องอบเล็บเจล</t>
  </si>
  <si>
    <t>ห้อง อ.ชัชชล</t>
  </si>
  <si>
    <t>621/001-002</t>
  </si>
  <si>
    <t>8530-011-0003</t>
  </si>
  <si>
    <t>เครื่องมินิสปานาโน</t>
  </si>
  <si>
    <t>รวม</t>
  </si>
  <si>
    <t>เครื่องหนีบผมอินฟาเรด</t>
  </si>
  <si>
    <t>เครื่องไพโนแบบจับ</t>
  </si>
  <si>
    <t>4120-001-0001</t>
  </si>
  <si>
    <t>เครื่องปรับอากาศขนาด</t>
  </si>
  <si>
    <t xml:space="preserve">36,000  BTU  </t>
  </si>
  <si>
    <t>7105-0005-0001</t>
  </si>
  <si>
    <t>เก้าอี้ไฮโดรลิกส์</t>
  </si>
  <si>
    <t>ตัว</t>
  </si>
  <si>
    <t>631/001-020</t>
  </si>
  <si>
    <t>7105-003-0001</t>
  </si>
  <si>
    <t>เตียงนวดตัวเจาะมีฐานใต้เตียง</t>
  </si>
  <si>
    <t>631/001-004</t>
  </si>
  <si>
    <t>ขนาดพิเศษ</t>
  </si>
  <si>
    <t>7105-013-0001</t>
  </si>
  <si>
    <t>ที่นอนนวดไทยเพื่อสุขภาพ</t>
  </si>
  <si>
    <t>หลัง</t>
  </si>
  <si>
    <t>632/001-002</t>
  </si>
  <si>
    <t>7110-006-0003</t>
  </si>
  <si>
    <t>เก้าอี้สำนักงาน</t>
  </si>
  <si>
    <t>7290-012-0001</t>
  </si>
  <si>
    <t>เครื่องรีดผม</t>
  </si>
  <si>
    <t>642/001-010</t>
  </si>
  <si>
    <t>7290-006-0001</t>
  </si>
  <si>
    <t>642/001-012</t>
  </si>
  <si>
    <t>7290-012-0002</t>
  </si>
  <si>
    <t>โรสืไฟฟ้า</t>
  </si>
  <si>
    <t>642/001-008</t>
  </si>
  <si>
    <t>7290-012-0003</t>
  </si>
  <si>
    <t>เครื่องดูดสิว</t>
  </si>
  <si>
    <t>642/001</t>
  </si>
  <si>
    <t>7290-012-0004</t>
  </si>
  <si>
    <t>เครื่องไอโซนหน้า</t>
  </si>
  <si>
    <t>7290-012-0005</t>
  </si>
  <si>
    <t>ปืนสปานาโน</t>
  </si>
  <si>
    <t>24 พ.ค. 65</t>
  </si>
  <si>
    <t>652/001</t>
  </si>
  <si>
    <t xml:space="preserve">24,000  BTU  </t>
  </si>
  <si>
    <t>สรุปครุภัณฑ์แผนกวิชาเสริมสวย</t>
  </si>
  <si>
    <t>จำนวนรายการ</t>
  </si>
  <si>
    <t>รายการ</t>
  </si>
  <si>
    <t>ลงชื่อ...............................................................หัวหน้างาน/แผนก</t>
  </si>
  <si>
    <t>งบประมาณที่ใช้ในการจัดหา</t>
  </si>
  <si>
    <t>บาท</t>
  </si>
  <si>
    <t xml:space="preserve">          (นางพิชญ์พิมล   เลิศสุริยะกุล)</t>
  </si>
  <si>
    <t>ค่าเสื่อมปีงบประมาณปัจจุบัน</t>
  </si>
  <si>
    <t>ลงชื่อ.............................................................รองผู้อำนวยการฝ่ายวิชาการ</t>
  </si>
  <si>
    <t xml:space="preserve">          (นายประกาศิต  จินดาศรี)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</si>
</sst>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87041E]d\ mmm\ yy;@"/>
    <numFmt numFmtId="188" formatCode="#,##0.\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 New"/>
      <family val="2"/>
    </font>
    <font>
      <sz val="16"/>
      <color theme="1"/>
      <name val="TH Sarabun New"/>
      <family val="2"/>
    </font>
    <font>
      <b/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2" fillId="0" borderId="1" xfId="1" applyNumberFormat="1" applyFont="1" applyBorder="1" applyAlignment="1"/>
    <xf numFmtId="4" fontId="2" fillId="0" borderId="8" xfId="1" applyNumberFormat="1" applyFont="1" applyBorder="1" applyAlignment="1">
      <alignment horizontal="right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187" fontId="2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4" fontId="2" fillId="0" borderId="7" xfId="1" applyNumberFormat="1" applyFont="1" applyBorder="1" applyAlignment="1"/>
    <xf numFmtId="4" fontId="2" fillId="0" borderId="7" xfId="1" applyNumberFormat="1" applyFont="1" applyBorder="1" applyAlignment="1">
      <alignment horizontal="right"/>
    </xf>
    <xf numFmtId="4" fontId="2" fillId="0" borderId="7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87" fontId="2" fillId="0" borderId="7" xfId="0" applyNumberFormat="1" applyFont="1" applyBorder="1" applyAlignment="1">
      <alignment horizontal="center"/>
    </xf>
    <xf numFmtId="0" fontId="2" fillId="0" borderId="6" xfId="0" applyFont="1" applyBorder="1"/>
    <xf numFmtId="4" fontId="2" fillId="0" borderId="3" xfId="1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188" fontId="2" fillId="0" borderId="1" xfId="0" quotePrefix="1" applyNumberFormat="1" applyFont="1" applyBorder="1" applyAlignment="1">
      <alignment horizontal="center"/>
    </xf>
    <xf numFmtId="4" fontId="2" fillId="0" borderId="11" xfId="1" applyNumberFormat="1" applyFont="1" applyBorder="1" applyAlignment="1">
      <alignment horizontal="right"/>
    </xf>
    <xf numFmtId="188" fontId="2" fillId="0" borderId="7" xfId="0" quotePrefix="1" applyNumberFormat="1" applyFont="1" applyBorder="1" applyAlignment="1">
      <alignment horizontal="center"/>
    </xf>
    <xf numFmtId="4" fontId="2" fillId="0" borderId="6" xfId="1" applyNumberFormat="1" applyFont="1" applyBorder="1" applyAlignment="1"/>
    <xf numFmtId="187" fontId="2" fillId="0" borderId="6" xfId="0" applyNumberFormat="1" applyFont="1" applyBorder="1" applyAlignment="1">
      <alignment horizontal="center"/>
    </xf>
    <xf numFmtId="187" fontId="2" fillId="0" borderId="7" xfId="0" applyNumberFormat="1" applyFont="1" applyBorder="1"/>
    <xf numFmtId="188" fontId="2" fillId="0" borderId="8" xfId="0" applyNumberFormat="1" applyFont="1" applyBorder="1" applyAlignment="1">
      <alignment horizontal="center"/>
    </xf>
    <xf numFmtId="188" fontId="2" fillId="0" borderId="11" xfId="0" applyNumberFormat="1" applyFont="1" applyBorder="1" applyAlignment="1">
      <alignment horizontal="right" vertical="center"/>
    </xf>
    <xf numFmtId="188" fontId="2" fillId="0" borderId="8" xfId="0" quotePrefix="1" applyNumberFormat="1" applyFont="1" applyBorder="1" applyAlignment="1">
      <alignment horizontal="center"/>
    </xf>
    <xf numFmtId="188" fontId="2" fillId="0" borderId="11" xfId="0" quotePrefix="1" applyNumberFormat="1" applyFont="1" applyBorder="1" applyAlignment="1">
      <alignment horizontal="center"/>
    </xf>
    <xf numFmtId="188" fontId="2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88" fontId="2" fillId="0" borderId="8" xfId="0" applyNumberFormat="1" applyFont="1" applyBorder="1" applyAlignment="1">
      <alignment horizontal="right" vertical="center"/>
    </xf>
    <xf numFmtId="188" fontId="2" fillId="0" borderId="11" xfId="0" applyNumberFormat="1" applyFont="1" applyBorder="1" applyAlignment="1">
      <alignment horizontal="right"/>
    </xf>
    <xf numFmtId="188" fontId="2" fillId="0" borderId="6" xfId="0" quotePrefix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4" fontId="2" fillId="0" borderId="6" xfId="0" applyNumberFormat="1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" fontId="2" fillId="0" borderId="2" xfId="1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187" fontId="2" fillId="0" borderId="1" xfId="0" quotePrefix="1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4" fontId="2" fillId="0" borderId="0" xfId="1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4" fontId="2" fillId="0" borderId="0" xfId="1" applyNumberFormat="1" applyFont="1" applyBorder="1" applyAlignment="1"/>
    <xf numFmtId="4" fontId="2" fillId="0" borderId="0" xfId="0" applyNumberFormat="1" applyFont="1"/>
    <xf numFmtId="187" fontId="2" fillId="0" borderId="0" xfId="0" applyNumberFormat="1" applyFont="1"/>
    <xf numFmtId="188" fontId="2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ED2F4-2840-4764-B6BB-51EA74AF757B}">
  <dimension ref="A1:P117"/>
  <sheetViews>
    <sheetView tabSelected="1" topLeftCell="A69" workbookViewId="0">
      <selection sqref="A1:XFD1048576"/>
    </sheetView>
  </sheetViews>
  <sheetFormatPr defaultColWidth="9" defaultRowHeight="24" x14ac:dyDescent="0.55000000000000004"/>
  <cols>
    <col min="1" max="1" width="7" style="2" customWidth="1"/>
    <col min="2" max="2" width="14.125" style="2" customWidth="1"/>
    <col min="3" max="3" width="23.375" style="2" customWidth="1"/>
    <col min="4" max="4" width="8.375" style="2" customWidth="1"/>
    <col min="5" max="5" width="8.25" style="2" customWidth="1"/>
    <col min="6" max="6" width="7.625" style="2" customWidth="1"/>
    <col min="7" max="7" width="8" style="2" customWidth="1"/>
    <col min="8" max="8" width="10" style="2" customWidth="1"/>
    <col min="9" max="9" width="12.25" style="2" customWidth="1"/>
    <col min="10" max="10" width="10" style="2" customWidth="1"/>
    <col min="11" max="11" width="14.25" style="2" customWidth="1"/>
    <col min="12" max="12" width="10.625" style="2" customWidth="1"/>
    <col min="13" max="14" width="9" style="2"/>
    <col min="15" max="15" width="9.25" style="2" customWidth="1"/>
    <col min="16" max="16" width="11" style="2" customWidth="1"/>
    <col min="17" max="16384" width="9" style="2"/>
  </cols>
  <sheetData>
    <row r="1" spans="1:16" x14ac:dyDescent="0.55000000000000004">
      <c r="A1" s="1"/>
      <c r="B1" s="1"/>
      <c r="F1" s="2" t="s">
        <v>0</v>
      </c>
      <c r="H1" s="2" t="s">
        <v>1</v>
      </c>
      <c r="K1" s="2" t="s">
        <v>2</v>
      </c>
    </row>
    <row r="2" spans="1:16" x14ac:dyDescent="0.55000000000000004">
      <c r="A2" s="1"/>
      <c r="B2" s="1"/>
      <c r="E2" s="3" t="s">
        <v>3</v>
      </c>
      <c r="F2" s="3"/>
      <c r="I2" s="2" t="s">
        <v>4</v>
      </c>
    </row>
    <row r="3" spans="1:16" ht="2.25" customHeight="1" x14ac:dyDescent="0.55000000000000004">
      <c r="B3" s="1"/>
    </row>
    <row r="4" spans="1:16" x14ac:dyDescent="0.55000000000000004">
      <c r="A4" s="4" t="s">
        <v>5</v>
      </c>
      <c r="B4" s="4" t="s">
        <v>6</v>
      </c>
      <c r="C4" s="4" t="s">
        <v>7</v>
      </c>
      <c r="D4" s="5" t="s">
        <v>8</v>
      </c>
      <c r="E4" s="5"/>
      <c r="F4" s="5"/>
      <c r="G4" s="5"/>
      <c r="H4" s="6" t="s">
        <v>9</v>
      </c>
      <c r="I4" s="7"/>
      <c r="J4" s="7"/>
      <c r="K4" s="8"/>
      <c r="L4" s="4" t="s">
        <v>10</v>
      </c>
      <c r="M4" s="9" t="s">
        <v>11</v>
      </c>
      <c r="N4" s="9" t="s">
        <v>12</v>
      </c>
      <c r="O4" s="4" t="s">
        <v>13</v>
      </c>
      <c r="P4" s="4" t="s">
        <v>14</v>
      </c>
    </row>
    <row r="5" spans="1:16" x14ac:dyDescent="0.55000000000000004">
      <c r="A5" s="10"/>
      <c r="B5" s="10"/>
      <c r="C5" s="11"/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12" t="s">
        <v>22</v>
      </c>
      <c r="L5" s="11"/>
      <c r="M5" s="13"/>
      <c r="N5" s="13"/>
      <c r="O5" s="10"/>
      <c r="P5" s="11"/>
    </row>
    <row r="6" spans="1:16" x14ac:dyDescent="0.55000000000000004">
      <c r="A6" s="14">
        <v>1</v>
      </c>
      <c r="B6" s="14" t="s">
        <v>23</v>
      </c>
      <c r="C6" s="15" t="s">
        <v>24</v>
      </c>
      <c r="D6" s="14">
        <v>1</v>
      </c>
      <c r="E6" s="14">
        <v>1</v>
      </c>
      <c r="F6" s="14" t="s">
        <v>25</v>
      </c>
      <c r="G6" s="16" t="s">
        <v>26</v>
      </c>
      <c r="H6" s="17">
        <v>16610</v>
      </c>
      <c r="I6" s="18">
        <f>SUM(D6*H6)</f>
        <v>16610</v>
      </c>
      <c r="J6" s="19">
        <v>1</v>
      </c>
      <c r="K6" s="20">
        <f>I6*39/60</f>
        <v>10796.5</v>
      </c>
      <c r="L6" s="21">
        <v>40341</v>
      </c>
      <c r="M6" s="14">
        <v>13</v>
      </c>
      <c r="N6" s="14" t="s">
        <v>27</v>
      </c>
      <c r="O6" s="14"/>
      <c r="P6" s="22" t="s">
        <v>28</v>
      </c>
    </row>
    <row r="7" spans="1:16" ht="18" customHeight="1" x14ac:dyDescent="0.55000000000000004">
      <c r="A7" s="23"/>
      <c r="B7" s="23" t="s">
        <v>29</v>
      </c>
      <c r="C7" s="24"/>
      <c r="D7" s="23"/>
      <c r="E7" s="23"/>
      <c r="F7" s="23"/>
      <c r="G7" s="25"/>
      <c r="H7" s="26"/>
      <c r="I7" s="27"/>
      <c r="J7" s="28"/>
      <c r="K7" s="28"/>
      <c r="L7" s="23"/>
      <c r="M7" s="23"/>
      <c r="N7" s="23"/>
      <c r="O7" s="23"/>
      <c r="P7" s="29"/>
    </row>
    <row r="8" spans="1:16" x14ac:dyDescent="0.55000000000000004">
      <c r="A8" s="30">
        <v>2</v>
      </c>
      <c r="B8" s="14" t="s">
        <v>30</v>
      </c>
      <c r="C8" s="15" t="s">
        <v>31</v>
      </c>
      <c r="D8" s="14">
        <v>1</v>
      </c>
      <c r="E8" s="14">
        <v>1</v>
      </c>
      <c r="F8" s="14" t="s">
        <v>25</v>
      </c>
      <c r="G8" s="16" t="s">
        <v>32</v>
      </c>
      <c r="H8" s="17">
        <v>456400</v>
      </c>
      <c r="I8" s="18">
        <f>SUM(D8*H8)</f>
        <v>456400</v>
      </c>
      <c r="J8" s="19">
        <v>1</v>
      </c>
      <c r="K8" s="20">
        <f>I8*39/60</f>
        <v>296660</v>
      </c>
      <c r="L8" s="21">
        <v>40633</v>
      </c>
      <c r="M8" s="14">
        <v>12</v>
      </c>
      <c r="N8" s="30" t="s">
        <v>27</v>
      </c>
      <c r="O8" s="30"/>
      <c r="P8" s="14" t="s">
        <v>33</v>
      </c>
    </row>
    <row r="9" spans="1:16" ht="18" customHeight="1" x14ac:dyDescent="0.55000000000000004">
      <c r="A9" s="23"/>
      <c r="B9" s="23" t="s">
        <v>34</v>
      </c>
      <c r="C9" s="24"/>
      <c r="D9" s="23"/>
      <c r="E9" s="23"/>
      <c r="F9" s="23"/>
      <c r="G9" s="25"/>
      <c r="H9" s="26"/>
      <c r="I9" s="27"/>
      <c r="J9" s="28"/>
      <c r="K9" s="28"/>
      <c r="L9" s="31"/>
      <c r="M9" s="23"/>
      <c r="N9" s="23"/>
      <c r="O9" s="23"/>
      <c r="P9" s="23" t="s">
        <v>35</v>
      </c>
    </row>
    <row r="10" spans="1:16" x14ac:dyDescent="0.55000000000000004">
      <c r="A10" s="30">
        <v>3</v>
      </c>
      <c r="B10" s="14" t="s">
        <v>30</v>
      </c>
      <c r="C10" s="15" t="s">
        <v>36</v>
      </c>
      <c r="D10" s="14">
        <v>1</v>
      </c>
      <c r="E10" s="14">
        <v>1</v>
      </c>
      <c r="F10" s="14" t="s">
        <v>25</v>
      </c>
      <c r="G10" s="16" t="s">
        <v>32</v>
      </c>
      <c r="H10" s="17">
        <v>381970</v>
      </c>
      <c r="I10" s="18">
        <f>SUM(D10*H10)</f>
        <v>381970</v>
      </c>
      <c r="J10" s="19">
        <v>1</v>
      </c>
      <c r="K10" s="20">
        <f>I10*39/60</f>
        <v>248280.5</v>
      </c>
      <c r="L10" s="21">
        <v>40633</v>
      </c>
      <c r="M10" s="14">
        <v>12</v>
      </c>
      <c r="N10" s="30" t="s">
        <v>27</v>
      </c>
      <c r="O10" s="30"/>
      <c r="P10" s="32"/>
    </row>
    <row r="11" spans="1:16" ht="19.5" customHeight="1" x14ac:dyDescent="0.55000000000000004">
      <c r="A11" s="23"/>
      <c r="B11" s="23" t="s">
        <v>37</v>
      </c>
      <c r="C11" s="24" t="s">
        <v>38</v>
      </c>
      <c r="D11" s="23"/>
      <c r="E11" s="23"/>
      <c r="F11" s="23"/>
      <c r="G11" s="25"/>
      <c r="H11" s="26"/>
      <c r="I11" s="27"/>
      <c r="J11" s="28"/>
      <c r="K11" s="28"/>
      <c r="L11" s="31"/>
      <c r="M11" s="23"/>
      <c r="N11" s="23"/>
      <c r="O11" s="23"/>
      <c r="P11" s="24"/>
    </row>
    <row r="12" spans="1:16" x14ac:dyDescent="0.55000000000000004">
      <c r="A12" s="30">
        <v>4</v>
      </c>
      <c r="B12" s="14" t="s">
        <v>30</v>
      </c>
      <c r="C12" s="15" t="s">
        <v>39</v>
      </c>
      <c r="D12" s="14">
        <v>1</v>
      </c>
      <c r="E12" s="14">
        <v>1</v>
      </c>
      <c r="F12" s="14" t="s">
        <v>25</v>
      </c>
      <c r="G12" s="16" t="s">
        <v>32</v>
      </c>
      <c r="H12" s="17">
        <v>359870</v>
      </c>
      <c r="I12" s="18">
        <f>SUM(D12*H12)</f>
        <v>359870</v>
      </c>
      <c r="J12" s="19">
        <v>1</v>
      </c>
      <c r="K12" s="20">
        <f>I12*39/60</f>
        <v>233915.5</v>
      </c>
      <c r="L12" s="21">
        <v>40633</v>
      </c>
      <c r="M12" s="14">
        <v>12</v>
      </c>
      <c r="N12" s="30" t="s">
        <v>27</v>
      </c>
      <c r="O12" s="30"/>
      <c r="P12" s="14" t="s">
        <v>33</v>
      </c>
    </row>
    <row r="13" spans="1:16" ht="17.25" customHeight="1" x14ac:dyDescent="0.55000000000000004">
      <c r="A13" s="23"/>
      <c r="B13" s="23" t="s">
        <v>40</v>
      </c>
      <c r="C13" s="24"/>
      <c r="D13" s="23"/>
      <c r="E13" s="23"/>
      <c r="F13" s="23"/>
      <c r="G13" s="25"/>
      <c r="H13" s="26"/>
      <c r="I13" s="27"/>
      <c r="J13" s="28"/>
      <c r="K13" s="28"/>
      <c r="L13" s="23"/>
      <c r="M13" s="23"/>
      <c r="N13" s="23"/>
      <c r="O13" s="23"/>
      <c r="P13" s="23" t="s">
        <v>35</v>
      </c>
    </row>
    <row r="14" spans="1:16" x14ac:dyDescent="0.55000000000000004">
      <c r="A14" s="30">
        <v>5</v>
      </c>
      <c r="B14" s="14" t="s">
        <v>41</v>
      </c>
      <c r="C14" s="15" t="s">
        <v>31</v>
      </c>
      <c r="D14" s="14">
        <v>1</v>
      </c>
      <c r="E14" s="14">
        <v>1</v>
      </c>
      <c r="F14" s="14" t="s">
        <v>25</v>
      </c>
      <c r="G14" s="16" t="s">
        <v>32</v>
      </c>
      <c r="H14" s="17">
        <v>931666.67</v>
      </c>
      <c r="I14" s="18">
        <f>SUM(D14*H14)</f>
        <v>931666.67</v>
      </c>
      <c r="J14" s="19">
        <v>1</v>
      </c>
      <c r="K14" s="20">
        <f>I14*39/60</f>
        <v>605583.33550000004</v>
      </c>
      <c r="L14" s="21">
        <v>41115</v>
      </c>
      <c r="M14" s="14">
        <v>11</v>
      </c>
      <c r="N14" s="30" t="s">
        <v>27</v>
      </c>
      <c r="O14" s="30"/>
      <c r="P14" s="14" t="s">
        <v>42</v>
      </c>
    </row>
    <row r="15" spans="1:16" x14ac:dyDescent="0.55000000000000004">
      <c r="A15" s="23"/>
      <c r="B15" s="23" t="s">
        <v>43</v>
      </c>
      <c r="C15" s="24"/>
      <c r="D15" s="23"/>
      <c r="E15" s="23"/>
      <c r="F15" s="23"/>
      <c r="G15" s="25"/>
      <c r="H15" s="26"/>
      <c r="I15" s="27"/>
      <c r="J15" s="28"/>
      <c r="K15" s="28"/>
      <c r="L15" s="23"/>
      <c r="M15" s="23"/>
      <c r="N15" s="23"/>
      <c r="O15" s="23"/>
      <c r="P15" s="23" t="s">
        <v>44</v>
      </c>
    </row>
    <row r="16" spans="1:16" x14ac:dyDescent="0.55000000000000004">
      <c r="A16" s="14">
        <v>6</v>
      </c>
      <c r="B16" s="14" t="s">
        <v>30</v>
      </c>
      <c r="C16" s="15" t="s">
        <v>45</v>
      </c>
      <c r="D16" s="14">
        <v>1</v>
      </c>
      <c r="E16" s="14">
        <v>1</v>
      </c>
      <c r="F16" s="14" t="s">
        <v>25</v>
      </c>
      <c r="G16" s="16" t="s">
        <v>32</v>
      </c>
      <c r="H16" s="17">
        <v>866970</v>
      </c>
      <c r="I16" s="18">
        <f>SUM(D16*H16)</f>
        <v>866970</v>
      </c>
      <c r="J16" s="19">
        <v>1</v>
      </c>
      <c r="K16" s="20">
        <f>I16*39/60</f>
        <v>563530.5</v>
      </c>
      <c r="L16" s="21">
        <v>41178</v>
      </c>
      <c r="M16" s="14">
        <v>11</v>
      </c>
      <c r="N16" s="30" t="s">
        <v>27</v>
      </c>
      <c r="O16" s="30"/>
      <c r="P16" s="14" t="s">
        <v>33</v>
      </c>
    </row>
    <row r="17" spans="1:16" x14ac:dyDescent="0.55000000000000004">
      <c r="A17" s="23"/>
      <c r="B17" s="23" t="s">
        <v>46</v>
      </c>
      <c r="C17" s="24" t="s">
        <v>47</v>
      </c>
      <c r="D17" s="23"/>
      <c r="E17" s="23"/>
      <c r="F17" s="23"/>
      <c r="G17" s="25"/>
      <c r="H17" s="26"/>
      <c r="I17" s="27"/>
      <c r="J17" s="28"/>
      <c r="K17" s="28"/>
      <c r="L17" s="31"/>
      <c r="M17" s="23"/>
      <c r="N17" s="23"/>
      <c r="O17" s="23"/>
      <c r="P17" s="23" t="s">
        <v>35</v>
      </c>
    </row>
    <row r="18" spans="1:16" x14ac:dyDescent="0.55000000000000004">
      <c r="A18" s="14">
        <v>7</v>
      </c>
      <c r="B18" s="14" t="s">
        <v>30</v>
      </c>
      <c r="C18" s="15" t="s">
        <v>48</v>
      </c>
      <c r="D18" s="14">
        <v>3</v>
      </c>
      <c r="E18" s="14">
        <v>3</v>
      </c>
      <c r="F18" s="14" t="s">
        <v>25</v>
      </c>
      <c r="G18" s="16" t="s">
        <v>26</v>
      </c>
      <c r="H18" s="17">
        <v>2500</v>
      </c>
      <c r="I18" s="33">
        <v>2500</v>
      </c>
      <c r="J18" s="34">
        <f>I18-(I18*25/60)</f>
        <v>1458.3333333333333</v>
      </c>
      <c r="K18" s="34">
        <f>I18-J18</f>
        <v>1041.6666666666667</v>
      </c>
      <c r="L18" s="21">
        <v>43315</v>
      </c>
      <c r="M18" s="14">
        <v>5</v>
      </c>
      <c r="N18" s="35"/>
      <c r="O18" s="14"/>
      <c r="P18" s="15"/>
    </row>
    <row r="19" spans="1:16" x14ac:dyDescent="0.55000000000000004">
      <c r="A19" s="23"/>
      <c r="B19" s="23" t="s">
        <v>49</v>
      </c>
      <c r="C19" s="24"/>
      <c r="D19" s="23"/>
      <c r="E19" s="23"/>
      <c r="F19" s="23"/>
      <c r="G19" s="25"/>
      <c r="H19" s="26"/>
      <c r="I19" s="36"/>
      <c r="J19" s="28"/>
      <c r="K19" s="28"/>
      <c r="L19" s="31"/>
      <c r="M19" s="23"/>
      <c r="N19" s="37"/>
      <c r="O19" s="23"/>
      <c r="P19" s="24"/>
    </row>
    <row r="20" spans="1:16" x14ac:dyDescent="0.55000000000000004">
      <c r="A20" s="14">
        <v>8</v>
      </c>
      <c r="B20" s="14" t="s">
        <v>50</v>
      </c>
      <c r="C20" s="15" t="s">
        <v>51</v>
      </c>
      <c r="D20" s="14">
        <v>1</v>
      </c>
      <c r="E20" s="14">
        <v>1</v>
      </c>
      <c r="F20" s="14" t="s">
        <v>25</v>
      </c>
      <c r="G20" s="16" t="s">
        <v>26</v>
      </c>
      <c r="H20" s="17">
        <v>2700</v>
      </c>
      <c r="I20" s="33">
        <v>2700</v>
      </c>
      <c r="J20" s="34">
        <f>I20-(I20*25/60)</f>
        <v>1575</v>
      </c>
      <c r="K20" s="34">
        <f>I20-J20</f>
        <v>1125</v>
      </c>
      <c r="L20" s="21">
        <v>43315</v>
      </c>
      <c r="M20" s="14">
        <v>5</v>
      </c>
      <c r="N20" s="35"/>
      <c r="O20" s="14"/>
      <c r="P20" s="15"/>
    </row>
    <row r="21" spans="1:16" x14ac:dyDescent="0.55000000000000004">
      <c r="A21" s="23"/>
      <c r="B21" s="23" t="s">
        <v>52</v>
      </c>
      <c r="C21" s="24"/>
      <c r="D21" s="23"/>
      <c r="E21" s="23"/>
      <c r="F21" s="23"/>
      <c r="G21" s="25"/>
      <c r="H21" s="26"/>
      <c r="I21" s="36"/>
      <c r="J21" s="28"/>
      <c r="K21" s="28"/>
      <c r="L21" s="31"/>
      <c r="M21" s="23"/>
      <c r="N21" s="37"/>
      <c r="O21" s="23"/>
      <c r="P21" s="24"/>
    </row>
    <row r="22" spans="1:16" x14ac:dyDescent="0.55000000000000004">
      <c r="A22" s="14">
        <v>9</v>
      </c>
      <c r="B22" s="14" t="s">
        <v>53</v>
      </c>
      <c r="C22" s="15" t="s">
        <v>54</v>
      </c>
      <c r="D22" s="14">
        <v>10</v>
      </c>
      <c r="E22" s="14">
        <v>10</v>
      </c>
      <c r="F22" s="14" t="s">
        <v>25</v>
      </c>
      <c r="G22" s="16" t="s">
        <v>26</v>
      </c>
      <c r="H22" s="17">
        <v>1500</v>
      </c>
      <c r="I22" s="33">
        <v>1500</v>
      </c>
      <c r="J22" s="34">
        <f>I22-(I22*25/60)</f>
        <v>875</v>
      </c>
      <c r="K22" s="34">
        <f>I22-J22</f>
        <v>625</v>
      </c>
      <c r="L22" s="21">
        <v>43315</v>
      </c>
      <c r="M22" s="14">
        <v>5</v>
      </c>
      <c r="N22" s="35"/>
      <c r="O22" s="14"/>
      <c r="P22" s="15"/>
    </row>
    <row r="23" spans="1:16" x14ac:dyDescent="0.55000000000000004">
      <c r="A23" s="23"/>
      <c r="B23" s="23" t="s">
        <v>55</v>
      </c>
      <c r="C23" s="24"/>
      <c r="D23" s="23"/>
      <c r="E23" s="23"/>
      <c r="F23" s="23"/>
      <c r="G23" s="25"/>
      <c r="H23" s="26"/>
      <c r="I23" s="36"/>
      <c r="J23" s="28"/>
      <c r="K23" s="28"/>
      <c r="L23" s="31"/>
      <c r="M23" s="23"/>
      <c r="N23" s="37"/>
      <c r="O23" s="23"/>
      <c r="P23" s="24"/>
    </row>
    <row r="24" spans="1:16" x14ac:dyDescent="0.55000000000000004">
      <c r="A24" s="30">
        <v>10</v>
      </c>
      <c r="B24" s="14" t="s">
        <v>30</v>
      </c>
      <c r="C24" s="32" t="s">
        <v>56</v>
      </c>
      <c r="D24" s="30">
        <v>1</v>
      </c>
      <c r="E24" s="30">
        <v>1</v>
      </c>
      <c r="F24" s="14" t="s">
        <v>25</v>
      </c>
      <c r="G24" s="16" t="s">
        <v>26</v>
      </c>
      <c r="H24" s="38">
        <v>12500</v>
      </c>
      <c r="I24" s="18">
        <v>12500</v>
      </c>
      <c r="J24" s="34">
        <f>I24-(I24*25/60)</f>
        <v>7291.666666666667</v>
      </c>
      <c r="K24" s="34">
        <f>I24-J24</f>
        <v>5208.333333333333</v>
      </c>
      <c r="L24" s="39">
        <v>43495</v>
      </c>
      <c r="M24" s="30">
        <v>4</v>
      </c>
      <c r="N24" s="35"/>
      <c r="O24" s="14" t="s">
        <v>57</v>
      </c>
      <c r="P24" s="14"/>
    </row>
    <row r="25" spans="1:16" x14ac:dyDescent="0.55000000000000004">
      <c r="A25" s="23"/>
      <c r="B25" s="23" t="s">
        <v>58</v>
      </c>
      <c r="C25" s="24"/>
      <c r="D25" s="23"/>
      <c r="E25" s="23"/>
      <c r="F25" s="23"/>
      <c r="G25" s="25"/>
      <c r="H25" s="26"/>
      <c r="I25" s="27"/>
      <c r="J25" s="28"/>
      <c r="K25" s="28"/>
      <c r="L25" s="40"/>
      <c r="M25" s="23"/>
      <c r="N25" s="37"/>
      <c r="O25" s="23"/>
      <c r="P25" s="23"/>
    </row>
    <row r="26" spans="1:16" x14ac:dyDescent="0.55000000000000004">
      <c r="A26" s="14">
        <v>11</v>
      </c>
      <c r="B26" s="14" t="s">
        <v>59</v>
      </c>
      <c r="C26" s="15" t="s">
        <v>60</v>
      </c>
      <c r="D26" s="30">
        <v>1</v>
      </c>
      <c r="E26" s="30">
        <v>1</v>
      </c>
      <c r="F26" s="14" t="s">
        <v>25</v>
      </c>
      <c r="G26" s="16" t="s">
        <v>61</v>
      </c>
      <c r="H26" s="17">
        <v>4500</v>
      </c>
      <c r="I26" s="18">
        <v>4500</v>
      </c>
      <c r="J26" s="34">
        <f>I26-(I26*25/60)</f>
        <v>2625</v>
      </c>
      <c r="K26" s="34">
        <f>I26-J26</f>
        <v>1875</v>
      </c>
      <c r="L26" s="39">
        <v>43495</v>
      </c>
      <c r="M26" s="14">
        <v>4</v>
      </c>
      <c r="N26" s="41"/>
      <c r="O26" s="14" t="s">
        <v>57</v>
      </c>
      <c r="P26" s="14"/>
    </row>
    <row r="27" spans="1:16" x14ac:dyDescent="0.55000000000000004">
      <c r="A27" s="23"/>
      <c r="B27" s="23" t="s">
        <v>58</v>
      </c>
      <c r="C27" s="24"/>
      <c r="D27" s="23"/>
      <c r="E27" s="23"/>
      <c r="F27" s="23"/>
      <c r="G27" s="25"/>
      <c r="H27" s="26"/>
      <c r="I27" s="27"/>
      <c r="J27" s="28"/>
      <c r="K27" s="28"/>
      <c r="L27" s="23"/>
      <c r="M27" s="23"/>
      <c r="N27" s="42"/>
      <c r="O27" s="24"/>
      <c r="P27" s="24"/>
    </row>
    <row r="28" spans="1:16" x14ac:dyDescent="0.55000000000000004">
      <c r="A28" s="30">
        <v>12</v>
      </c>
      <c r="B28" s="14" t="s">
        <v>50</v>
      </c>
      <c r="C28" s="15" t="s">
        <v>62</v>
      </c>
      <c r="D28" s="30">
        <v>1</v>
      </c>
      <c r="E28" s="30">
        <v>1</v>
      </c>
      <c r="F28" s="14" t="s">
        <v>25</v>
      </c>
      <c r="G28" s="16" t="s">
        <v>26</v>
      </c>
      <c r="H28" s="17">
        <v>2500</v>
      </c>
      <c r="I28" s="18">
        <f>SUM(D28*H28)</f>
        <v>2500</v>
      </c>
      <c r="J28" s="34">
        <f>I28-(I28*25/60)</f>
        <v>1458.3333333333333</v>
      </c>
      <c r="K28" s="34">
        <f>I28-J28</f>
        <v>1041.6666666666667</v>
      </c>
      <c r="L28" s="21">
        <v>43497</v>
      </c>
      <c r="M28" s="14">
        <v>4</v>
      </c>
      <c r="N28" s="43"/>
      <c r="O28" s="14" t="s">
        <v>63</v>
      </c>
      <c r="P28" s="14" t="s">
        <v>28</v>
      </c>
    </row>
    <row r="29" spans="1:16" x14ac:dyDescent="0.55000000000000004">
      <c r="A29" s="23"/>
      <c r="B29" s="23" t="s">
        <v>64</v>
      </c>
      <c r="C29" s="24"/>
      <c r="D29" s="23"/>
      <c r="E29" s="23"/>
      <c r="F29" s="23"/>
      <c r="G29" s="25"/>
      <c r="H29" s="26"/>
      <c r="I29" s="27"/>
      <c r="J29" s="28"/>
      <c r="K29" s="28"/>
      <c r="L29" s="31"/>
      <c r="M29" s="23"/>
      <c r="N29" s="44"/>
      <c r="O29" s="23"/>
      <c r="P29" s="23"/>
    </row>
    <row r="30" spans="1:16" x14ac:dyDescent="0.55000000000000004">
      <c r="A30" s="30">
        <v>13</v>
      </c>
      <c r="B30" s="14" t="s">
        <v>65</v>
      </c>
      <c r="C30" s="15" t="s">
        <v>66</v>
      </c>
      <c r="D30" s="30">
        <v>1</v>
      </c>
      <c r="E30" s="30">
        <v>1</v>
      </c>
      <c r="F30" s="14" t="s">
        <v>25</v>
      </c>
      <c r="G30" s="16" t="s">
        <v>26</v>
      </c>
      <c r="H30" s="17">
        <v>1950</v>
      </c>
      <c r="I30" s="18">
        <f>SUM(D30*H30)</f>
        <v>1950</v>
      </c>
      <c r="J30" s="34">
        <f>I30-(I30*25/60)</f>
        <v>1137.5</v>
      </c>
      <c r="K30" s="34">
        <f>I30-J30</f>
        <v>812.5</v>
      </c>
      <c r="L30" s="21">
        <v>43497</v>
      </c>
      <c r="M30" s="14">
        <v>4</v>
      </c>
      <c r="N30" s="45"/>
      <c r="O30" s="14" t="s">
        <v>63</v>
      </c>
      <c r="P30" s="14" t="s">
        <v>28</v>
      </c>
    </row>
    <row r="31" spans="1:16" x14ac:dyDescent="0.55000000000000004">
      <c r="A31" s="23"/>
      <c r="B31" s="23" t="s">
        <v>64</v>
      </c>
      <c r="C31" s="24"/>
      <c r="D31" s="23"/>
      <c r="E31" s="23"/>
      <c r="F31" s="24"/>
      <c r="G31" s="25"/>
      <c r="H31" s="26"/>
      <c r="I31" s="27"/>
      <c r="J31" s="28"/>
      <c r="K31" s="28"/>
      <c r="L31" s="31"/>
      <c r="M31" s="23"/>
      <c r="N31" s="42"/>
      <c r="O31" s="24"/>
      <c r="P31" s="24"/>
    </row>
    <row r="32" spans="1:16" x14ac:dyDescent="0.55000000000000004">
      <c r="D32" s="1"/>
      <c r="E32" s="46"/>
      <c r="G32" s="47" t="s">
        <v>67</v>
      </c>
      <c r="H32" s="48"/>
      <c r="I32" s="27">
        <f>SUM(I6:I31)</f>
        <v>3041636.67</v>
      </c>
      <c r="J32" s="49">
        <f>SUM(J6:J31)</f>
        <v>16426.833333333336</v>
      </c>
      <c r="K32" s="49">
        <f>SUM(K6:K31)</f>
        <v>1970495.5021666668</v>
      </c>
    </row>
    <row r="33" spans="1:16" x14ac:dyDescent="0.55000000000000004">
      <c r="A33" s="1"/>
      <c r="B33" s="1"/>
      <c r="F33" s="2" t="s">
        <v>0</v>
      </c>
      <c r="H33" s="2" t="s">
        <v>1</v>
      </c>
      <c r="K33" s="2" t="s">
        <v>2</v>
      </c>
    </row>
    <row r="34" spans="1:16" x14ac:dyDescent="0.55000000000000004">
      <c r="A34" s="1"/>
      <c r="B34" s="1"/>
      <c r="E34" s="3" t="s">
        <v>3</v>
      </c>
      <c r="F34" s="3"/>
      <c r="I34" s="2" t="s">
        <v>4</v>
      </c>
    </row>
    <row r="35" spans="1:16" x14ac:dyDescent="0.55000000000000004">
      <c r="A35" s="4" t="s">
        <v>5</v>
      </c>
      <c r="B35" s="4" t="s">
        <v>6</v>
      </c>
      <c r="C35" s="4" t="s">
        <v>7</v>
      </c>
      <c r="D35" s="5" t="s">
        <v>8</v>
      </c>
      <c r="E35" s="5"/>
      <c r="F35" s="5"/>
      <c r="G35" s="5"/>
      <c r="H35" s="6" t="s">
        <v>9</v>
      </c>
      <c r="I35" s="7"/>
      <c r="J35" s="7"/>
      <c r="K35" s="8"/>
      <c r="L35" s="4" t="s">
        <v>10</v>
      </c>
      <c r="M35" s="9" t="s">
        <v>11</v>
      </c>
      <c r="N35" s="9" t="s">
        <v>12</v>
      </c>
      <c r="O35" s="4" t="s">
        <v>13</v>
      </c>
      <c r="P35" s="4" t="s">
        <v>14</v>
      </c>
    </row>
    <row r="36" spans="1:16" x14ac:dyDescent="0.55000000000000004">
      <c r="A36" s="11"/>
      <c r="B36" s="11"/>
      <c r="C36" s="11"/>
      <c r="D36" s="12" t="s">
        <v>15</v>
      </c>
      <c r="E36" s="12" t="s">
        <v>16</v>
      </c>
      <c r="F36" s="12" t="s">
        <v>17</v>
      </c>
      <c r="G36" s="12" t="s">
        <v>18</v>
      </c>
      <c r="H36" s="12" t="s">
        <v>19</v>
      </c>
      <c r="I36" s="12" t="s">
        <v>20</v>
      </c>
      <c r="J36" s="12" t="s">
        <v>21</v>
      </c>
      <c r="K36" s="12" t="s">
        <v>22</v>
      </c>
      <c r="L36" s="11"/>
      <c r="M36" s="13"/>
      <c r="N36" s="13"/>
      <c r="O36" s="11"/>
      <c r="P36" s="11"/>
    </row>
    <row r="37" spans="1:16" x14ac:dyDescent="0.55000000000000004">
      <c r="A37" s="30">
        <v>14</v>
      </c>
      <c r="B37" s="30" t="s">
        <v>65</v>
      </c>
      <c r="C37" s="15" t="s">
        <v>68</v>
      </c>
      <c r="D37" s="30">
        <v>1</v>
      </c>
      <c r="E37" s="30">
        <v>1</v>
      </c>
      <c r="F37" s="14" t="s">
        <v>25</v>
      </c>
      <c r="G37" s="16" t="s">
        <v>26</v>
      </c>
      <c r="H37" s="17">
        <v>2500</v>
      </c>
      <c r="I37" s="18">
        <f>SUM(D37*H37)</f>
        <v>2500</v>
      </c>
      <c r="J37" s="34">
        <f>I37-(I37*25/60)</f>
        <v>1458.3333333333333</v>
      </c>
      <c r="K37" s="34">
        <f>I37-J37</f>
        <v>1041.6666666666667</v>
      </c>
      <c r="L37" s="21">
        <v>43497</v>
      </c>
      <c r="M37" s="14">
        <v>4</v>
      </c>
      <c r="N37" s="41"/>
      <c r="O37" s="14" t="s">
        <v>63</v>
      </c>
      <c r="P37" s="14" t="s">
        <v>28</v>
      </c>
    </row>
    <row r="38" spans="1:16" ht="18" customHeight="1" x14ac:dyDescent="0.55000000000000004">
      <c r="A38" s="23"/>
      <c r="B38" s="23" t="s">
        <v>64</v>
      </c>
      <c r="C38" s="24"/>
      <c r="D38" s="23"/>
      <c r="E38" s="23"/>
      <c r="F38" s="23"/>
      <c r="G38" s="25"/>
      <c r="H38" s="26"/>
      <c r="I38" s="27"/>
      <c r="J38" s="28"/>
      <c r="K38" s="28"/>
      <c r="L38" s="23"/>
      <c r="M38" s="23"/>
      <c r="N38" s="42"/>
      <c r="O38" s="24"/>
      <c r="P38" s="24"/>
    </row>
    <row r="39" spans="1:16" x14ac:dyDescent="0.55000000000000004">
      <c r="A39" s="30">
        <v>15</v>
      </c>
      <c r="B39" s="14" t="s">
        <v>65</v>
      </c>
      <c r="C39" s="15" t="s">
        <v>69</v>
      </c>
      <c r="D39" s="30">
        <v>1</v>
      </c>
      <c r="E39" s="30">
        <v>1</v>
      </c>
      <c r="F39" s="14" t="s">
        <v>25</v>
      </c>
      <c r="G39" s="16" t="s">
        <v>26</v>
      </c>
      <c r="H39" s="17">
        <v>2500</v>
      </c>
      <c r="I39" s="18">
        <f>SUM(D39*H39)</f>
        <v>2500</v>
      </c>
      <c r="J39" s="34">
        <f>I39-(I39*25/60)</f>
        <v>1458.3333333333333</v>
      </c>
      <c r="K39" s="34">
        <f>I39-J39</f>
        <v>1041.6666666666667</v>
      </c>
      <c r="L39" s="21">
        <v>43497</v>
      </c>
      <c r="M39" s="14">
        <v>4</v>
      </c>
      <c r="N39" s="43"/>
      <c r="O39" s="14" t="s">
        <v>63</v>
      </c>
      <c r="P39" s="14" t="s">
        <v>28</v>
      </c>
    </row>
    <row r="40" spans="1:16" ht="19.5" customHeight="1" x14ac:dyDescent="0.55000000000000004">
      <c r="A40" s="23"/>
      <c r="B40" s="23" t="s">
        <v>64</v>
      </c>
      <c r="C40" s="24"/>
      <c r="D40" s="23"/>
      <c r="E40" s="23"/>
      <c r="F40" s="23"/>
      <c r="G40" s="25"/>
      <c r="H40" s="26"/>
      <c r="I40" s="27"/>
      <c r="J40" s="28"/>
      <c r="K40" s="28"/>
      <c r="L40" s="23"/>
      <c r="M40" s="23"/>
      <c r="N40" s="44"/>
      <c r="O40" s="24"/>
      <c r="P40" s="24"/>
    </row>
    <row r="41" spans="1:16" x14ac:dyDescent="0.55000000000000004">
      <c r="A41" s="14">
        <v>16</v>
      </c>
      <c r="B41" s="16" t="s">
        <v>70</v>
      </c>
      <c r="C41" s="50" t="s">
        <v>71</v>
      </c>
      <c r="D41" s="30">
        <v>1</v>
      </c>
      <c r="E41" s="30">
        <v>1</v>
      </c>
      <c r="F41" s="14" t="s">
        <v>25</v>
      </c>
      <c r="G41" s="16" t="s">
        <v>26</v>
      </c>
      <c r="H41" s="17">
        <v>47000</v>
      </c>
      <c r="I41" s="18">
        <f>SUM(D41*H41)</f>
        <v>47000</v>
      </c>
      <c r="J41" s="34">
        <f>I41-(I41*25/60)</f>
        <v>27416.666666666668</v>
      </c>
      <c r="K41" s="34">
        <f>I41-J41</f>
        <v>19583.333333333332</v>
      </c>
      <c r="L41" s="21">
        <v>43706</v>
      </c>
      <c r="M41" s="14">
        <v>4</v>
      </c>
      <c r="N41" s="45"/>
      <c r="O41" s="30"/>
      <c r="P41" s="32"/>
    </row>
    <row r="42" spans="1:16" ht="18" customHeight="1" x14ac:dyDescent="0.55000000000000004">
      <c r="A42" s="23"/>
      <c r="B42" s="25" t="s">
        <v>58</v>
      </c>
      <c r="C42" s="51" t="s">
        <v>72</v>
      </c>
      <c r="D42" s="23"/>
      <c r="E42" s="23"/>
      <c r="F42" s="23"/>
      <c r="G42" s="25"/>
      <c r="H42" s="26"/>
      <c r="I42" s="27"/>
      <c r="J42" s="28"/>
      <c r="K42" s="28"/>
      <c r="L42" s="31"/>
      <c r="M42" s="23"/>
      <c r="N42" s="42"/>
      <c r="O42" s="24"/>
      <c r="P42" s="24"/>
    </row>
    <row r="43" spans="1:16" x14ac:dyDescent="0.55000000000000004">
      <c r="A43" s="14">
        <v>17</v>
      </c>
      <c r="B43" s="14" t="s">
        <v>73</v>
      </c>
      <c r="C43" s="15" t="s">
        <v>74</v>
      </c>
      <c r="D43" s="30">
        <v>20</v>
      </c>
      <c r="E43" s="30">
        <v>20</v>
      </c>
      <c r="F43" s="14" t="s">
        <v>25</v>
      </c>
      <c r="G43" s="16" t="s">
        <v>75</v>
      </c>
      <c r="H43" s="17">
        <v>4500</v>
      </c>
      <c r="I43" s="18">
        <f>SUM(D43*H43)</f>
        <v>90000</v>
      </c>
      <c r="J43" s="34">
        <f>I43-(I43*25/60)</f>
        <v>52500</v>
      </c>
      <c r="K43" s="34">
        <f>I43-J43</f>
        <v>37500</v>
      </c>
      <c r="L43" s="21">
        <v>43917</v>
      </c>
      <c r="M43" s="14">
        <v>3</v>
      </c>
      <c r="N43" s="52"/>
      <c r="O43" s="30"/>
      <c r="P43" s="30" t="s">
        <v>33</v>
      </c>
    </row>
    <row r="44" spans="1:16" x14ac:dyDescent="0.55000000000000004">
      <c r="A44" s="23"/>
      <c r="B44" s="23" t="s">
        <v>76</v>
      </c>
      <c r="C44" s="24"/>
      <c r="D44" s="23"/>
      <c r="E44" s="23"/>
      <c r="F44" s="23"/>
      <c r="G44" s="25"/>
      <c r="H44" s="26"/>
      <c r="I44" s="36"/>
      <c r="J44" s="28"/>
      <c r="K44" s="28"/>
      <c r="L44" s="31"/>
      <c r="M44" s="23"/>
      <c r="N44" s="53"/>
      <c r="O44" s="24"/>
      <c r="P44" s="23" t="s">
        <v>35</v>
      </c>
    </row>
    <row r="45" spans="1:16" x14ac:dyDescent="0.55000000000000004">
      <c r="A45" s="30">
        <v>18</v>
      </c>
      <c r="B45" s="14" t="s">
        <v>77</v>
      </c>
      <c r="C45" s="15" t="s">
        <v>78</v>
      </c>
      <c r="D45" s="30">
        <v>4</v>
      </c>
      <c r="E45" s="30">
        <v>4</v>
      </c>
      <c r="F45" s="14" t="s">
        <v>25</v>
      </c>
      <c r="G45" s="16" t="s">
        <v>32</v>
      </c>
      <c r="H45" s="17">
        <v>8900</v>
      </c>
      <c r="I45" s="18">
        <f>SUM(D45*H45)</f>
        <v>35600</v>
      </c>
      <c r="J45" s="34">
        <f>I45-(I45*25/60)</f>
        <v>20766.666666666664</v>
      </c>
      <c r="K45" s="34">
        <f>I45-J45</f>
        <v>14833.333333333336</v>
      </c>
      <c r="L45" s="21">
        <v>43917</v>
      </c>
      <c r="M45" s="14">
        <v>3</v>
      </c>
      <c r="N45" s="35"/>
      <c r="O45" s="14"/>
      <c r="P45" s="30" t="s">
        <v>33</v>
      </c>
    </row>
    <row r="46" spans="1:16" x14ac:dyDescent="0.55000000000000004">
      <c r="A46" s="30"/>
      <c r="B46" s="23" t="s">
        <v>79</v>
      </c>
      <c r="C46" s="24" t="s">
        <v>80</v>
      </c>
      <c r="D46" s="23"/>
      <c r="E46" s="23"/>
      <c r="F46" s="23"/>
      <c r="G46" s="25"/>
      <c r="H46" s="26"/>
      <c r="I46" s="36"/>
      <c r="J46" s="28"/>
      <c r="K46" s="28"/>
      <c r="L46" s="31"/>
      <c r="M46" s="23"/>
      <c r="N46" s="37"/>
      <c r="O46" s="23"/>
      <c r="P46" s="23" t="s">
        <v>35</v>
      </c>
    </row>
    <row r="47" spans="1:16" x14ac:dyDescent="0.55000000000000004">
      <c r="A47" s="14">
        <v>19</v>
      </c>
      <c r="B47" s="14" t="s">
        <v>81</v>
      </c>
      <c r="C47" s="15" t="s">
        <v>82</v>
      </c>
      <c r="D47" s="30">
        <v>2</v>
      </c>
      <c r="E47" s="30">
        <v>2</v>
      </c>
      <c r="F47" s="14" t="s">
        <v>25</v>
      </c>
      <c r="G47" s="16" t="s">
        <v>83</v>
      </c>
      <c r="H47" s="17">
        <v>2500</v>
      </c>
      <c r="I47" s="18">
        <f>SUM(D47*H47)</f>
        <v>5000</v>
      </c>
      <c r="J47" s="34">
        <f>I47-(I47*25/60)</f>
        <v>2916.6666666666665</v>
      </c>
      <c r="K47" s="34">
        <f>I47-J47</f>
        <v>2083.3333333333335</v>
      </c>
      <c r="L47" s="21">
        <v>44076</v>
      </c>
      <c r="M47" s="30">
        <v>3</v>
      </c>
      <c r="N47" s="54"/>
      <c r="O47" s="30"/>
      <c r="P47" s="32"/>
    </row>
    <row r="48" spans="1:16" x14ac:dyDescent="0.55000000000000004">
      <c r="A48" s="23"/>
      <c r="B48" s="23" t="s">
        <v>84</v>
      </c>
      <c r="C48" s="24"/>
      <c r="D48" s="23"/>
      <c r="E48" s="23"/>
      <c r="F48" s="23"/>
      <c r="G48" s="25"/>
      <c r="H48" s="26"/>
      <c r="I48" s="36"/>
      <c r="J48" s="28"/>
      <c r="K48" s="28"/>
      <c r="L48" s="31"/>
      <c r="M48" s="23"/>
      <c r="N48" s="37"/>
      <c r="O48" s="23"/>
      <c r="P48" s="24"/>
    </row>
    <row r="49" spans="1:16" x14ac:dyDescent="0.55000000000000004">
      <c r="A49" s="14">
        <v>20</v>
      </c>
      <c r="B49" s="14" t="s">
        <v>85</v>
      </c>
      <c r="C49" s="15" t="s">
        <v>86</v>
      </c>
      <c r="D49" s="14">
        <v>2</v>
      </c>
      <c r="E49" s="14">
        <v>2</v>
      </c>
      <c r="F49" s="14" t="s">
        <v>25</v>
      </c>
      <c r="G49" s="16" t="s">
        <v>75</v>
      </c>
      <c r="H49" s="17">
        <v>4000</v>
      </c>
      <c r="I49" s="33">
        <f>SUM(D49*H49)</f>
        <v>8000</v>
      </c>
      <c r="J49" s="34">
        <f>I49-(I49*25/60)</f>
        <v>4666.6666666666661</v>
      </c>
      <c r="K49" s="34">
        <f>I49-J49</f>
        <v>3333.3333333333339</v>
      </c>
      <c r="L49" s="21">
        <v>44076</v>
      </c>
      <c r="M49" s="14">
        <v>3</v>
      </c>
      <c r="N49" s="35"/>
      <c r="O49" s="14"/>
      <c r="P49" s="15"/>
    </row>
    <row r="50" spans="1:16" x14ac:dyDescent="0.55000000000000004">
      <c r="A50" s="23"/>
      <c r="B50" s="23" t="s">
        <v>84</v>
      </c>
      <c r="C50" s="24"/>
      <c r="D50" s="23"/>
      <c r="E50" s="23"/>
      <c r="F50" s="23"/>
      <c r="G50" s="25"/>
      <c r="H50" s="26"/>
      <c r="I50" s="36"/>
      <c r="J50" s="28"/>
      <c r="K50" s="28"/>
      <c r="L50" s="31"/>
      <c r="M50" s="23"/>
      <c r="N50" s="37"/>
      <c r="O50" s="23"/>
      <c r="P50" s="24"/>
    </row>
    <row r="51" spans="1:16" x14ac:dyDescent="0.55000000000000004">
      <c r="A51" s="14">
        <v>21</v>
      </c>
      <c r="B51" s="14" t="s">
        <v>87</v>
      </c>
      <c r="C51" s="15" t="s">
        <v>88</v>
      </c>
      <c r="D51" s="14">
        <v>10</v>
      </c>
      <c r="E51" s="14">
        <v>10</v>
      </c>
      <c r="F51" s="14" t="s">
        <v>25</v>
      </c>
      <c r="G51" s="16" t="s">
        <v>26</v>
      </c>
      <c r="H51" s="17">
        <v>700</v>
      </c>
      <c r="I51" s="33">
        <f>SUM(D51*H51)</f>
        <v>7000</v>
      </c>
      <c r="J51" s="34">
        <f>I51-(I51*25/60)</f>
        <v>4083.3333333333335</v>
      </c>
      <c r="K51" s="34">
        <f>I51-J51</f>
        <v>2916.6666666666665</v>
      </c>
      <c r="L51" s="21">
        <v>44435</v>
      </c>
      <c r="M51" s="14">
        <v>2</v>
      </c>
      <c r="N51" s="35"/>
      <c r="O51" s="14"/>
      <c r="P51" s="15"/>
    </row>
    <row r="52" spans="1:16" x14ac:dyDescent="0.55000000000000004">
      <c r="A52" s="23"/>
      <c r="B52" s="23" t="s">
        <v>89</v>
      </c>
      <c r="C52" s="24"/>
      <c r="D52" s="23"/>
      <c r="E52" s="23"/>
      <c r="F52" s="23"/>
      <c r="G52" s="25"/>
      <c r="H52" s="26"/>
      <c r="I52" s="36"/>
      <c r="J52" s="28"/>
      <c r="K52" s="28"/>
      <c r="L52" s="31"/>
      <c r="M52" s="23"/>
      <c r="N52" s="37"/>
      <c r="O52" s="23"/>
      <c r="P52" s="24"/>
    </row>
    <row r="53" spans="1:16" x14ac:dyDescent="0.55000000000000004">
      <c r="A53" s="14">
        <v>22</v>
      </c>
      <c r="B53" s="14" t="s">
        <v>90</v>
      </c>
      <c r="C53" s="15" t="s">
        <v>88</v>
      </c>
      <c r="D53" s="14">
        <v>12</v>
      </c>
      <c r="E53" s="14">
        <v>12</v>
      </c>
      <c r="F53" s="14" t="s">
        <v>25</v>
      </c>
      <c r="G53" s="16" t="s">
        <v>75</v>
      </c>
      <c r="H53" s="17">
        <v>1600</v>
      </c>
      <c r="I53" s="33">
        <f>SUM(D53*H53)</f>
        <v>19200</v>
      </c>
      <c r="J53" s="34">
        <f>I53-(I53*25/60)</f>
        <v>11200</v>
      </c>
      <c r="K53" s="34">
        <f>I53-J53</f>
        <v>8000</v>
      </c>
      <c r="L53" s="21">
        <v>44435</v>
      </c>
      <c r="M53" s="14">
        <v>2</v>
      </c>
      <c r="N53" s="35"/>
      <c r="O53" s="14"/>
      <c r="P53" s="15"/>
    </row>
    <row r="54" spans="1:16" x14ac:dyDescent="0.55000000000000004">
      <c r="A54" s="23"/>
      <c r="B54" s="23" t="s">
        <v>91</v>
      </c>
      <c r="C54" s="24"/>
      <c r="D54" s="23"/>
      <c r="E54" s="23"/>
      <c r="F54" s="23"/>
      <c r="G54" s="25"/>
      <c r="H54" s="26"/>
      <c r="I54" s="36"/>
      <c r="J54" s="28"/>
      <c r="K54" s="28"/>
      <c r="L54" s="31"/>
      <c r="M54" s="23"/>
      <c r="N54" s="37"/>
      <c r="O54" s="23"/>
      <c r="P54" s="24"/>
    </row>
    <row r="55" spans="1:16" x14ac:dyDescent="0.55000000000000004">
      <c r="A55" s="30">
        <v>23</v>
      </c>
      <c r="B55" s="14" t="s">
        <v>92</v>
      </c>
      <c r="C55" s="15" t="s">
        <v>93</v>
      </c>
      <c r="D55" s="14">
        <v>8</v>
      </c>
      <c r="E55" s="14">
        <v>8</v>
      </c>
      <c r="F55" s="14" t="s">
        <v>25</v>
      </c>
      <c r="G55" s="16" t="s">
        <v>75</v>
      </c>
      <c r="H55" s="17">
        <v>1000</v>
      </c>
      <c r="I55" s="33">
        <f>SUM(D55*H55)</f>
        <v>8000</v>
      </c>
      <c r="J55" s="34">
        <f>I55-(I55*25/60)</f>
        <v>4666.6666666666661</v>
      </c>
      <c r="K55" s="34">
        <f>I55-J55</f>
        <v>3333.3333333333339</v>
      </c>
      <c r="L55" s="21">
        <v>44435</v>
      </c>
      <c r="M55" s="14">
        <v>2</v>
      </c>
      <c r="N55" s="35"/>
      <c r="O55" s="14"/>
      <c r="P55" s="15"/>
    </row>
    <row r="56" spans="1:16" x14ac:dyDescent="0.55000000000000004">
      <c r="A56" s="30"/>
      <c r="B56" s="23" t="s">
        <v>94</v>
      </c>
      <c r="C56" s="24"/>
      <c r="D56" s="23"/>
      <c r="E56" s="23"/>
      <c r="F56" s="23"/>
      <c r="G56" s="25"/>
      <c r="H56" s="26"/>
      <c r="I56" s="36"/>
      <c r="J56" s="28"/>
      <c r="K56" s="28"/>
      <c r="L56" s="31"/>
      <c r="M56" s="23"/>
      <c r="N56" s="37"/>
      <c r="O56" s="23"/>
      <c r="P56" s="24"/>
    </row>
    <row r="57" spans="1:16" x14ac:dyDescent="0.55000000000000004">
      <c r="A57" s="14">
        <v>24</v>
      </c>
      <c r="B57" s="14" t="s">
        <v>95</v>
      </c>
      <c r="C57" s="15" t="s">
        <v>96</v>
      </c>
      <c r="D57" s="14">
        <v>1</v>
      </c>
      <c r="E57" s="14">
        <v>1</v>
      </c>
      <c r="F57" s="14" t="s">
        <v>25</v>
      </c>
      <c r="G57" s="16" t="s">
        <v>75</v>
      </c>
      <c r="H57" s="17">
        <v>4300</v>
      </c>
      <c r="I57" s="33">
        <f>SUM(D57*H57)</f>
        <v>4300</v>
      </c>
      <c r="J57" s="34">
        <f>I57-(I57*25/60)</f>
        <v>2508.333333333333</v>
      </c>
      <c r="K57" s="34">
        <f>I57-J57</f>
        <v>1791.666666666667</v>
      </c>
      <c r="L57" s="21">
        <v>44435</v>
      </c>
      <c r="M57" s="30">
        <v>2</v>
      </c>
      <c r="N57" s="54"/>
      <c r="O57" s="30"/>
      <c r="P57" s="32"/>
    </row>
    <row r="58" spans="1:16" x14ac:dyDescent="0.55000000000000004">
      <c r="A58" s="23"/>
      <c r="B58" s="23" t="s">
        <v>97</v>
      </c>
      <c r="C58" s="32"/>
      <c r="D58" s="23"/>
      <c r="E58" s="23"/>
      <c r="F58" s="23"/>
      <c r="G58" s="25"/>
      <c r="H58" s="26"/>
      <c r="I58" s="36"/>
      <c r="J58" s="28"/>
      <c r="K58" s="28"/>
      <c r="L58" s="31"/>
      <c r="M58" s="23"/>
      <c r="N58" s="54"/>
      <c r="O58" s="30"/>
      <c r="P58" s="32"/>
    </row>
    <row r="59" spans="1:16" x14ac:dyDescent="0.55000000000000004">
      <c r="A59" s="30">
        <v>25</v>
      </c>
      <c r="B59" s="55" t="s">
        <v>98</v>
      </c>
      <c r="C59" s="15" t="s">
        <v>99</v>
      </c>
      <c r="D59" s="56">
        <v>1</v>
      </c>
      <c r="E59" s="14">
        <v>1</v>
      </c>
      <c r="F59" s="14" t="s">
        <v>25</v>
      </c>
      <c r="G59" s="16" t="s">
        <v>26</v>
      </c>
      <c r="H59" s="17">
        <v>3500</v>
      </c>
      <c r="I59" s="33">
        <f>SUM(D59*H59)</f>
        <v>3500</v>
      </c>
      <c r="J59" s="34">
        <f>I59-(I59*25/60)</f>
        <v>2041.6666666666667</v>
      </c>
      <c r="K59" s="34">
        <f>I59-J59</f>
        <v>1458.3333333333333</v>
      </c>
      <c r="L59" s="21">
        <v>44435</v>
      </c>
      <c r="M59" s="30">
        <v>2</v>
      </c>
      <c r="N59" s="54"/>
      <c r="O59" s="30"/>
      <c r="P59" s="32"/>
    </row>
    <row r="60" spans="1:16" ht="21" customHeight="1" x14ac:dyDescent="0.55000000000000004">
      <c r="A60" s="30"/>
      <c r="B60" s="57" t="s">
        <v>97</v>
      </c>
      <c r="C60" s="24"/>
      <c r="D60" s="29"/>
      <c r="E60" s="23"/>
      <c r="F60" s="23"/>
      <c r="G60" s="25"/>
      <c r="H60" s="26"/>
      <c r="I60" s="36"/>
      <c r="J60" s="28"/>
      <c r="K60" s="28"/>
      <c r="L60" s="31"/>
      <c r="M60" s="30"/>
      <c r="N60" s="54"/>
      <c r="O60" s="30"/>
      <c r="P60" s="32"/>
    </row>
    <row r="61" spans="1:16" x14ac:dyDescent="0.55000000000000004">
      <c r="A61" s="14">
        <v>26</v>
      </c>
      <c r="B61" s="55" t="s">
        <v>100</v>
      </c>
      <c r="C61" s="15" t="s">
        <v>101</v>
      </c>
      <c r="D61" s="56">
        <v>5</v>
      </c>
      <c r="E61" s="14">
        <v>5</v>
      </c>
      <c r="F61" s="14" t="s">
        <v>25</v>
      </c>
      <c r="G61" s="16" t="s">
        <v>26</v>
      </c>
      <c r="H61" s="17">
        <v>1600</v>
      </c>
      <c r="I61" s="33">
        <f>SUM(D61*H61)</f>
        <v>8000</v>
      </c>
      <c r="J61" s="34">
        <f>I61-(I61*25/60)</f>
        <v>4666.6666666666661</v>
      </c>
      <c r="K61" s="34">
        <f>I61-J61</f>
        <v>3333.3333333333339</v>
      </c>
      <c r="L61" s="21">
        <v>44435</v>
      </c>
      <c r="M61" s="14">
        <v>2</v>
      </c>
      <c r="N61" s="35"/>
      <c r="O61" s="14"/>
      <c r="P61" s="15"/>
    </row>
    <row r="62" spans="1:16" ht="20.25" customHeight="1" x14ac:dyDescent="0.55000000000000004">
      <c r="A62" s="23"/>
      <c r="B62" s="57" t="s">
        <v>97</v>
      </c>
      <c r="C62" s="24"/>
      <c r="D62" s="29"/>
      <c r="E62" s="23"/>
      <c r="F62" s="23"/>
      <c r="G62" s="58"/>
      <c r="H62" s="38"/>
      <c r="I62" s="18"/>
      <c r="J62" s="59"/>
      <c r="K62" s="59"/>
      <c r="L62" s="31"/>
      <c r="M62" s="23"/>
      <c r="N62" s="37"/>
      <c r="O62" s="23"/>
      <c r="P62" s="24"/>
    </row>
    <row r="63" spans="1:16" x14ac:dyDescent="0.55000000000000004">
      <c r="D63" s="1"/>
      <c r="E63" s="46"/>
      <c r="G63" s="60" t="s">
        <v>67</v>
      </c>
      <c r="H63" s="61"/>
      <c r="I63" s="62">
        <f>SUM(I37:I62)</f>
        <v>240600</v>
      </c>
      <c r="J63" s="63">
        <f>SUM(J37:J62)</f>
        <v>140350</v>
      </c>
      <c r="K63" s="63">
        <f>SUM(K37:K62)</f>
        <v>100249.99999999999</v>
      </c>
    </row>
    <row r="64" spans="1:16" x14ac:dyDescent="0.55000000000000004">
      <c r="A64" s="1"/>
      <c r="B64" s="1"/>
      <c r="F64" s="2" t="s">
        <v>0</v>
      </c>
      <c r="H64" s="2" t="s">
        <v>1</v>
      </c>
      <c r="K64" s="2" t="s">
        <v>2</v>
      </c>
    </row>
    <row r="65" spans="1:16" x14ac:dyDescent="0.55000000000000004">
      <c r="A65" s="1"/>
      <c r="B65" s="1"/>
      <c r="E65" s="3" t="s">
        <v>3</v>
      </c>
      <c r="F65" s="3"/>
      <c r="I65" s="2" t="s">
        <v>4</v>
      </c>
    </row>
    <row r="66" spans="1:16" x14ac:dyDescent="0.55000000000000004">
      <c r="B66" s="1"/>
    </row>
    <row r="67" spans="1:16" x14ac:dyDescent="0.55000000000000004">
      <c r="A67" s="4" t="s">
        <v>5</v>
      </c>
      <c r="B67" s="4" t="s">
        <v>6</v>
      </c>
      <c r="C67" s="4" t="s">
        <v>7</v>
      </c>
      <c r="D67" s="5" t="s">
        <v>8</v>
      </c>
      <c r="E67" s="5"/>
      <c r="F67" s="5"/>
      <c r="G67" s="5"/>
      <c r="H67" s="6" t="s">
        <v>9</v>
      </c>
      <c r="I67" s="7"/>
      <c r="J67" s="7"/>
      <c r="K67" s="8"/>
      <c r="L67" s="4" t="s">
        <v>10</v>
      </c>
      <c r="M67" s="9" t="s">
        <v>11</v>
      </c>
      <c r="N67" s="9" t="s">
        <v>12</v>
      </c>
      <c r="O67" s="4" t="s">
        <v>13</v>
      </c>
      <c r="P67" s="4" t="s">
        <v>14</v>
      </c>
    </row>
    <row r="68" spans="1:16" x14ac:dyDescent="0.55000000000000004">
      <c r="A68" s="11"/>
      <c r="B68" s="11"/>
      <c r="C68" s="11"/>
      <c r="D68" s="12" t="s">
        <v>15</v>
      </c>
      <c r="E68" s="12" t="s">
        <v>16</v>
      </c>
      <c r="F68" s="12" t="s">
        <v>17</v>
      </c>
      <c r="G68" s="12" t="s">
        <v>18</v>
      </c>
      <c r="H68" s="12" t="s">
        <v>19</v>
      </c>
      <c r="I68" s="12" t="s">
        <v>20</v>
      </c>
      <c r="J68" s="12" t="s">
        <v>21</v>
      </c>
      <c r="K68" s="12" t="s">
        <v>22</v>
      </c>
      <c r="L68" s="11"/>
      <c r="M68" s="13"/>
      <c r="N68" s="13"/>
      <c r="O68" s="11"/>
      <c r="P68" s="11"/>
    </row>
    <row r="69" spans="1:16" x14ac:dyDescent="0.55000000000000004">
      <c r="A69" s="30">
        <v>27</v>
      </c>
      <c r="B69" s="16" t="s">
        <v>70</v>
      </c>
      <c r="C69" s="50" t="s">
        <v>71</v>
      </c>
      <c r="D69" s="30">
        <v>1</v>
      </c>
      <c r="E69" s="30">
        <v>1</v>
      </c>
      <c r="F69" s="14" t="s">
        <v>25</v>
      </c>
      <c r="G69" s="16" t="s">
        <v>26</v>
      </c>
      <c r="H69" s="17">
        <v>24900</v>
      </c>
      <c r="I69" s="18">
        <f>SUM(D69*H69)</f>
        <v>24900</v>
      </c>
      <c r="J69" s="34">
        <f>I69-(I69*25/60)</f>
        <v>14525</v>
      </c>
      <c r="K69" s="34">
        <f>I69-J69</f>
        <v>10375</v>
      </c>
      <c r="L69" s="64" t="s">
        <v>102</v>
      </c>
      <c r="M69" s="14">
        <v>1</v>
      </c>
      <c r="N69" s="41"/>
      <c r="O69" s="14" t="s">
        <v>63</v>
      </c>
      <c r="P69" s="14"/>
    </row>
    <row r="70" spans="1:16" x14ac:dyDescent="0.55000000000000004">
      <c r="A70" s="23"/>
      <c r="B70" s="25" t="s">
        <v>103</v>
      </c>
      <c r="C70" s="51" t="s">
        <v>104</v>
      </c>
      <c r="D70" s="23"/>
      <c r="E70" s="23"/>
      <c r="F70" s="23"/>
      <c r="G70" s="25"/>
      <c r="H70" s="26"/>
      <c r="I70" s="27"/>
      <c r="J70" s="28"/>
      <c r="K70" s="28"/>
      <c r="L70" s="23"/>
      <c r="M70" s="23"/>
      <c r="N70" s="42"/>
      <c r="O70" s="24"/>
      <c r="P70" s="24"/>
    </row>
    <row r="71" spans="1:16" x14ac:dyDescent="0.55000000000000004">
      <c r="D71" s="1"/>
      <c r="E71" s="46"/>
      <c r="G71" s="60" t="s">
        <v>67</v>
      </c>
      <c r="H71" s="65"/>
      <c r="I71" s="62">
        <f>SUM(I69:I70)</f>
        <v>24900</v>
      </c>
      <c r="J71" s="63">
        <f>SUM(J69:J70)</f>
        <v>14525</v>
      </c>
      <c r="K71" s="63">
        <f>SUM(K69:K70)</f>
        <v>10375</v>
      </c>
    </row>
    <row r="72" spans="1:16" x14ac:dyDescent="0.55000000000000004">
      <c r="D72" s="1"/>
      <c r="E72" s="46"/>
      <c r="G72" s="66"/>
      <c r="H72" s="66"/>
      <c r="I72" s="67"/>
      <c r="J72" s="68"/>
      <c r="K72" s="68"/>
    </row>
    <row r="73" spans="1:16" x14ac:dyDescent="0.55000000000000004">
      <c r="C73" s="2" t="s">
        <v>105</v>
      </c>
      <c r="F73" s="2" t="s">
        <v>106</v>
      </c>
      <c r="I73" s="69">
        <v>27</v>
      </c>
      <c r="J73" s="46" t="s">
        <v>107</v>
      </c>
      <c r="L73" s="70" t="s">
        <v>108</v>
      </c>
      <c r="M73" s="70"/>
      <c r="N73" s="70"/>
      <c r="O73" s="70"/>
      <c r="P73" s="70"/>
    </row>
    <row r="74" spans="1:16" x14ac:dyDescent="0.55000000000000004">
      <c r="F74" s="2" t="s">
        <v>109</v>
      </c>
      <c r="I74" s="68">
        <f>I6+I8+I10+I12+I14+I16+I18+I20+I22+I24+I26+I28+I30+I37+I39+I41+I43+I45+I47+I49+I51+I53+I55+I57+I59+I61+I69</f>
        <v>3307136.67</v>
      </c>
      <c r="J74" s="46" t="s">
        <v>110</v>
      </c>
      <c r="L74" s="70" t="s">
        <v>111</v>
      </c>
      <c r="M74" s="70"/>
      <c r="N74" s="70"/>
      <c r="O74" s="70"/>
      <c r="P74" s="70"/>
    </row>
    <row r="75" spans="1:16" x14ac:dyDescent="0.55000000000000004">
      <c r="F75" s="2" t="s">
        <v>21</v>
      </c>
      <c r="I75" s="68">
        <f>J32+J63</f>
        <v>156776.83333333334</v>
      </c>
      <c r="J75" s="46" t="s">
        <v>110</v>
      </c>
      <c r="L75" s="71"/>
      <c r="M75" s="71"/>
      <c r="N75" s="71"/>
      <c r="O75" s="72"/>
      <c r="P75" s="72"/>
    </row>
    <row r="76" spans="1:16" x14ac:dyDescent="0.55000000000000004">
      <c r="F76" s="2" t="s">
        <v>112</v>
      </c>
      <c r="I76" s="68">
        <f>(I6*12/60)+(I8*12/60)+(I10*12/60)+(I12*12/60)+(I14*12/60)+(I16*12/60)+(I18*12/60)+(I20*12/60)+(I26*12/60)+(I30*12/60)+(I37*12/60)+(I39*12/60)+(I41*12/60)+(I43*12/60)+(I45*12/60)+(I47*12/60)+(I49*12/60)</f>
        <v>643147.33400000003</v>
      </c>
      <c r="J76" s="46" t="s">
        <v>110</v>
      </c>
      <c r="L76" s="70" t="s">
        <v>113</v>
      </c>
      <c r="M76" s="70"/>
      <c r="N76" s="70"/>
      <c r="O76" s="70"/>
      <c r="P76" s="70"/>
    </row>
    <row r="77" spans="1:16" x14ac:dyDescent="0.55000000000000004">
      <c r="F77" s="2" t="s">
        <v>22</v>
      </c>
      <c r="I77" s="68">
        <v>1958766.34</v>
      </c>
      <c r="J77" s="46" t="s">
        <v>110</v>
      </c>
      <c r="L77" s="70" t="s">
        <v>114</v>
      </c>
      <c r="M77" s="70"/>
      <c r="N77" s="70"/>
      <c r="O77" s="70"/>
      <c r="P77" s="70"/>
    </row>
    <row r="78" spans="1:16" x14ac:dyDescent="0.55000000000000004">
      <c r="D78" s="1"/>
      <c r="E78" s="46"/>
      <c r="G78" s="66"/>
      <c r="H78" s="66"/>
      <c r="I78" s="67"/>
      <c r="J78" s="68"/>
      <c r="K78" s="68"/>
    </row>
    <row r="79" spans="1:16" x14ac:dyDescent="0.55000000000000004">
      <c r="D79" s="1"/>
      <c r="E79" s="46"/>
      <c r="G79" s="66"/>
      <c r="H79" s="66"/>
      <c r="I79" s="67"/>
      <c r="J79" s="68"/>
      <c r="K79" s="68"/>
    </row>
    <row r="80" spans="1:16" x14ac:dyDescent="0.55000000000000004">
      <c r="D80" s="1"/>
      <c r="E80" s="46"/>
      <c r="G80" s="66"/>
      <c r="H80" s="66"/>
      <c r="I80" s="67"/>
      <c r="J80" s="68"/>
      <c r="K80" s="68"/>
    </row>
    <row r="81" spans="4:11" x14ac:dyDescent="0.55000000000000004">
      <c r="D81" s="1"/>
      <c r="E81" s="46"/>
      <c r="G81" s="66"/>
      <c r="H81" s="66"/>
      <c r="I81" s="67"/>
      <c r="J81" s="68"/>
      <c r="K81" s="68"/>
    </row>
    <row r="82" spans="4:11" x14ac:dyDescent="0.55000000000000004">
      <c r="D82" s="1"/>
      <c r="E82" s="46"/>
      <c r="G82" s="66"/>
      <c r="H82" s="66"/>
      <c r="I82" s="67"/>
      <c r="J82" s="68"/>
      <c r="K82" s="68"/>
    </row>
    <row r="83" spans="4:11" x14ac:dyDescent="0.55000000000000004">
      <c r="D83" s="1"/>
      <c r="E83" s="46"/>
      <c r="G83" s="66"/>
      <c r="H83" s="66"/>
      <c r="I83" s="67"/>
      <c r="J83" s="68"/>
      <c r="K83" s="68"/>
    </row>
    <row r="84" spans="4:11" x14ac:dyDescent="0.55000000000000004">
      <c r="D84" s="1"/>
      <c r="E84" s="46"/>
      <c r="G84" s="66"/>
      <c r="H84" s="66"/>
      <c r="I84" s="67"/>
      <c r="J84" s="68"/>
      <c r="K84" s="68"/>
    </row>
    <row r="85" spans="4:11" x14ac:dyDescent="0.55000000000000004">
      <c r="D85" s="1"/>
      <c r="E85" s="46"/>
      <c r="G85" s="66"/>
      <c r="H85" s="66"/>
      <c r="I85" s="67"/>
      <c r="J85" s="68"/>
      <c r="K85" s="68"/>
    </row>
    <row r="86" spans="4:11" x14ac:dyDescent="0.55000000000000004">
      <c r="D86" s="1"/>
      <c r="E86" s="46"/>
      <c r="G86" s="66"/>
      <c r="H86" s="66"/>
      <c r="I86" s="67"/>
      <c r="J86" s="68"/>
      <c r="K86" s="68"/>
    </row>
    <row r="87" spans="4:11" x14ac:dyDescent="0.55000000000000004">
      <c r="D87" s="1"/>
      <c r="E87" s="46"/>
      <c r="G87" s="66"/>
      <c r="H87" s="66"/>
      <c r="I87" s="67"/>
      <c r="J87" s="68"/>
      <c r="K87" s="68"/>
    </row>
    <row r="88" spans="4:11" x14ac:dyDescent="0.55000000000000004">
      <c r="D88" s="1"/>
      <c r="E88" s="46"/>
      <c r="G88" s="66"/>
      <c r="H88" s="66"/>
      <c r="I88" s="67"/>
      <c r="J88" s="68"/>
      <c r="K88" s="68"/>
    </row>
    <row r="89" spans="4:11" x14ac:dyDescent="0.55000000000000004">
      <c r="D89" s="1"/>
      <c r="E89" s="46"/>
      <c r="G89" s="66"/>
      <c r="H89" s="66"/>
      <c r="I89" s="67"/>
      <c r="J89" s="68"/>
      <c r="K89" s="68"/>
    </row>
    <row r="90" spans="4:11" x14ac:dyDescent="0.55000000000000004">
      <c r="D90" s="1"/>
      <c r="E90" s="46"/>
      <c r="G90" s="66"/>
      <c r="H90" s="66"/>
      <c r="I90" s="67"/>
      <c r="J90" s="68"/>
      <c r="K90" s="68"/>
    </row>
    <row r="91" spans="4:11" x14ac:dyDescent="0.55000000000000004">
      <c r="D91" s="1"/>
      <c r="E91" s="46"/>
      <c r="G91" s="66"/>
      <c r="H91" s="66"/>
      <c r="I91" s="67"/>
      <c r="J91" s="68"/>
      <c r="K91" s="68"/>
    </row>
    <row r="92" spans="4:11" x14ac:dyDescent="0.55000000000000004">
      <c r="D92" s="1"/>
      <c r="E92" s="46"/>
      <c r="G92" s="66"/>
      <c r="H92" s="66"/>
      <c r="I92" s="67"/>
      <c r="J92" s="68"/>
      <c r="K92" s="68"/>
    </row>
    <row r="93" spans="4:11" x14ac:dyDescent="0.55000000000000004">
      <c r="D93" s="1"/>
      <c r="E93" s="46"/>
      <c r="G93" s="66"/>
      <c r="H93" s="66"/>
      <c r="I93" s="67"/>
      <c r="J93" s="68"/>
      <c r="K93" s="68"/>
    </row>
    <row r="94" spans="4:11" x14ac:dyDescent="0.55000000000000004">
      <c r="D94" s="1"/>
      <c r="E94" s="46"/>
      <c r="G94" s="66"/>
      <c r="H94" s="66"/>
      <c r="I94" s="67"/>
      <c r="J94" s="68"/>
      <c r="K94" s="68"/>
    </row>
    <row r="95" spans="4:11" x14ac:dyDescent="0.55000000000000004">
      <c r="D95" s="1"/>
      <c r="E95" s="46"/>
      <c r="G95" s="66"/>
      <c r="H95" s="66"/>
      <c r="I95" s="67"/>
      <c r="J95" s="68"/>
      <c r="K95" s="68"/>
    </row>
    <row r="96" spans="4:11" x14ac:dyDescent="0.55000000000000004">
      <c r="D96" s="1"/>
      <c r="E96" s="46"/>
      <c r="G96" s="66"/>
      <c r="H96" s="66"/>
      <c r="I96" s="67"/>
      <c r="J96" s="68"/>
      <c r="K96" s="68"/>
    </row>
    <row r="97" spans="1:16" x14ac:dyDescent="0.55000000000000004">
      <c r="D97" s="1"/>
      <c r="E97" s="46"/>
      <c r="G97" s="66"/>
      <c r="H97" s="66"/>
      <c r="I97" s="67"/>
      <c r="J97" s="68"/>
      <c r="K97" s="68"/>
    </row>
    <row r="98" spans="1:16" x14ac:dyDescent="0.55000000000000004">
      <c r="D98" s="1"/>
      <c r="E98" s="46"/>
      <c r="G98" s="66"/>
      <c r="H98" s="66"/>
      <c r="I98" s="67"/>
      <c r="J98" s="68"/>
      <c r="K98" s="68"/>
    </row>
    <row r="99" spans="1:16" x14ac:dyDescent="0.55000000000000004">
      <c r="A99" s="1"/>
      <c r="B99" s="1"/>
    </row>
    <row r="100" spans="1:16" x14ac:dyDescent="0.55000000000000004">
      <c r="A100" s="1"/>
      <c r="B100" s="1"/>
      <c r="E100" s="3"/>
      <c r="F100" s="3"/>
    </row>
    <row r="101" spans="1:16" x14ac:dyDescent="0.55000000000000004">
      <c r="B101" s="1"/>
    </row>
    <row r="102" spans="1:16" ht="21.75" customHeight="1" x14ac:dyDescent="0.55000000000000004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4"/>
      <c r="N102" s="74"/>
      <c r="O102" s="73"/>
      <c r="P102" s="73"/>
    </row>
    <row r="103" spans="1:16" x14ac:dyDescent="0.55000000000000004">
      <c r="A103" s="73"/>
      <c r="B103" s="73"/>
      <c r="C103" s="73"/>
      <c r="D103" s="75"/>
      <c r="E103" s="75"/>
      <c r="F103" s="75"/>
      <c r="G103" s="75"/>
      <c r="H103" s="75"/>
      <c r="I103" s="75"/>
      <c r="J103" s="75"/>
      <c r="K103" s="75"/>
      <c r="L103" s="73"/>
      <c r="M103" s="74"/>
      <c r="N103" s="74"/>
      <c r="O103" s="73"/>
      <c r="P103" s="73"/>
    </row>
    <row r="104" spans="1:16" x14ac:dyDescent="0.55000000000000004">
      <c r="A104" s="1"/>
      <c r="B104" s="1"/>
      <c r="D104" s="1"/>
      <c r="E104" s="1"/>
      <c r="F104" s="1"/>
      <c r="G104" s="75"/>
      <c r="H104" s="76"/>
      <c r="I104" s="67"/>
      <c r="J104" s="77"/>
      <c r="K104" s="77"/>
      <c r="L104" s="78"/>
      <c r="M104" s="1"/>
      <c r="N104" s="79"/>
      <c r="O104" s="1"/>
    </row>
    <row r="105" spans="1:16" x14ac:dyDescent="0.55000000000000004">
      <c r="A105" s="1"/>
      <c r="B105" s="1"/>
      <c r="D105" s="1"/>
      <c r="E105" s="1"/>
      <c r="F105" s="1"/>
      <c r="G105" s="75"/>
      <c r="H105" s="76"/>
      <c r="I105" s="67"/>
      <c r="J105" s="77"/>
      <c r="K105" s="77"/>
      <c r="M105" s="1"/>
      <c r="N105" s="79"/>
      <c r="O105" s="1"/>
    </row>
    <row r="106" spans="1:16" x14ac:dyDescent="0.55000000000000004">
      <c r="A106" s="1"/>
      <c r="B106" s="1"/>
      <c r="D106" s="1"/>
      <c r="E106" s="1"/>
      <c r="F106" s="1"/>
      <c r="G106" s="75"/>
      <c r="H106" s="76"/>
      <c r="I106" s="67"/>
      <c r="J106" s="77"/>
      <c r="K106" s="77"/>
      <c r="L106" s="78"/>
      <c r="M106" s="1"/>
      <c r="N106" s="79"/>
      <c r="O106" s="1"/>
    </row>
    <row r="107" spans="1:16" x14ac:dyDescent="0.55000000000000004">
      <c r="A107" s="1"/>
      <c r="B107" s="1"/>
      <c r="D107" s="1"/>
      <c r="E107" s="1"/>
      <c r="F107" s="1"/>
      <c r="G107" s="75"/>
      <c r="H107" s="76"/>
      <c r="I107" s="67"/>
      <c r="J107" s="77"/>
      <c r="K107" s="77"/>
      <c r="L107" s="78"/>
      <c r="M107" s="1"/>
      <c r="N107" s="79"/>
      <c r="O107" s="1"/>
    </row>
    <row r="108" spans="1:16" x14ac:dyDescent="0.55000000000000004">
      <c r="D108" s="1"/>
      <c r="E108" s="46"/>
      <c r="G108" s="80"/>
      <c r="H108" s="80"/>
      <c r="I108" s="67"/>
      <c r="J108" s="68"/>
      <c r="K108" s="68"/>
    </row>
    <row r="109" spans="1:16" x14ac:dyDescent="0.55000000000000004">
      <c r="D109" s="1"/>
      <c r="E109" s="46"/>
      <c r="G109" s="66"/>
      <c r="H109" s="66"/>
      <c r="I109" s="67"/>
      <c r="J109" s="68"/>
      <c r="K109" s="68"/>
    </row>
    <row r="110" spans="1:16" x14ac:dyDescent="0.55000000000000004">
      <c r="D110" s="1"/>
      <c r="E110" s="46"/>
      <c r="G110" s="66"/>
      <c r="H110" s="66"/>
      <c r="I110" s="67"/>
      <c r="J110" s="68"/>
      <c r="K110" s="68"/>
    </row>
    <row r="111" spans="1:16" x14ac:dyDescent="0.55000000000000004">
      <c r="D111" s="1"/>
      <c r="E111" s="46"/>
      <c r="G111" s="66"/>
      <c r="H111" s="66"/>
      <c r="I111" s="67"/>
      <c r="J111" s="68"/>
      <c r="K111" s="68"/>
    </row>
    <row r="112" spans="1:16" x14ac:dyDescent="0.55000000000000004">
      <c r="B112" s="1"/>
    </row>
    <row r="113" spans="9:16" x14ac:dyDescent="0.55000000000000004">
      <c r="I113" s="69"/>
      <c r="J113" s="46"/>
      <c r="L113" s="70"/>
      <c r="M113" s="70"/>
      <c r="N113" s="70"/>
      <c r="O113" s="70"/>
      <c r="P113" s="70"/>
    </row>
    <row r="114" spans="9:16" x14ac:dyDescent="0.55000000000000004">
      <c r="I114" s="68"/>
      <c r="J114" s="46"/>
      <c r="L114" s="70"/>
      <c r="M114" s="70"/>
      <c r="N114" s="70"/>
      <c r="O114" s="70"/>
      <c r="P114" s="70"/>
    </row>
    <row r="115" spans="9:16" x14ac:dyDescent="0.55000000000000004">
      <c r="I115" s="68"/>
      <c r="J115" s="46"/>
      <c r="L115" s="71"/>
      <c r="M115" s="71"/>
      <c r="N115" s="71"/>
      <c r="O115" s="72"/>
      <c r="P115" s="72"/>
    </row>
    <row r="116" spans="9:16" x14ac:dyDescent="0.55000000000000004">
      <c r="I116" s="68"/>
      <c r="J116" s="46"/>
      <c r="L116" s="70"/>
      <c r="M116" s="70"/>
      <c r="N116" s="70"/>
      <c r="O116" s="70"/>
      <c r="P116" s="70"/>
    </row>
    <row r="117" spans="9:16" x14ac:dyDescent="0.55000000000000004">
      <c r="I117" s="68"/>
      <c r="J117" s="46"/>
      <c r="L117" s="70"/>
      <c r="M117" s="70"/>
      <c r="N117" s="70"/>
      <c r="O117" s="70"/>
      <c r="P117" s="70"/>
    </row>
  </sheetData>
  <mergeCells count="52">
    <mergeCell ref="L116:P116"/>
    <mergeCell ref="L117:P117"/>
    <mergeCell ref="N102:N103"/>
    <mergeCell ref="O102:O103"/>
    <mergeCell ref="P102:P103"/>
    <mergeCell ref="G108:H108"/>
    <mergeCell ref="L113:P113"/>
    <mergeCell ref="L114:P114"/>
    <mergeCell ref="L74:P74"/>
    <mergeCell ref="L76:P76"/>
    <mergeCell ref="L77:P77"/>
    <mergeCell ref="A102:A103"/>
    <mergeCell ref="B102:B103"/>
    <mergeCell ref="C102:C103"/>
    <mergeCell ref="D102:G102"/>
    <mergeCell ref="H102:K102"/>
    <mergeCell ref="L102:L103"/>
    <mergeCell ref="M102:M103"/>
    <mergeCell ref="M67:M68"/>
    <mergeCell ref="N67:N68"/>
    <mergeCell ref="O67:O68"/>
    <mergeCell ref="P67:P68"/>
    <mergeCell ref="G71:H71"/>
    <mergeCell ref="L73:P73"/>
    <mergeCell ref="A67:A68"/>
    <mergeCell ref="B67:B68"/>
    <mergeCell ref="C67:C68"/>
    <mergeCell ref="D67:G67"/>
    <mergeCell ref="H67:K67"/>
    <mergeCell ref="L67:L68"/>
    <mergeCell ref="L35:L36"/>
    <mergeCell ref="M35:M36"/>
    <mergeCell ref="N35:N36"/>
    <mergeCell ref="O35:O36"/>
    <mergeCell ref="P35:P36"/>
    <mergeCell ref="G63:H63"/>
    <mergeCell ref="M4:M5"/>
    <mergeCell ref="N4:N5"/>
    <mergeCell ref="O4:O5"/>
    <mergeCell ref="P4:P5"/>
    <mergeCell ref="G32:H32"/>
    <mergeCell ref="A35:A36"/>
    <mergeCell ref="B35:B36"/>
    <mergeCell ref="C35:C36"/>
    <mergeCell ref="D35:G35"/>
    <mergeCell ref="H35:K35"/>
    <mergeCell ref="A4:A5"/>
    <mergeCell ref="B4:B5"/>
    <mergeCell ref="C4:C5"/>
    <mergeCell ref="D4:G4"/>
    <mergeCell ref="H4:K4"/>
    <mergeCell ref="L4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พีรพงษ์   เพียรทำดี</dc:creator>
  <cp:lastModifiedBy>พีรพงษ์   เพียรทำดี</cp:lastModifiedBy>
  <dcterms:created xsi:type="dcterms:W3CDTF">2024-02-29T07:29:37Z</dcterms:created>
  <dcterms:modified xsi:type="dcterms:W3CDTF">2024-02-29T07:30:24Z</dcterms:modified>
</cp:coreProperties>
</file>